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2-19 - ZMĚNA ZPŮSOBU VY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'02-19 - ZMĚNA ZPŮSOBU VYT...'!$C$106:$L$690</definedName>
    <definedName name="_xlnm.Print_Area" localSheetId="1">'02-19 - ZMĚNA ZPŮSOBU VYT...'!$C$4:$K$39,'02-19 - ZMĚNA ZPŮSOBU VYT...'!$C$45:$K$90,'02-19 - ZMĚNA ZPŮSOBU VYT...'!$C$96:$L$690</definedName>
    <definedName name="_xlnm.Print_Titles" localSheetId="1">'02-19 - ZMĚNA ZPŮSOBU VYT...'!$106:$106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K37"/>
  <c r="K36"/>
  <c i="1" r="BA55"/>
  <c i="2" r="K35"/>
  <c i="1" r="AZ55"/>
  <c i="2" r="BI689"/>
  <c r="BH689"/>
  <c r="BG689"/>
  <c r="BE689"/>
  <c r="R689"/>
  <c r="R688"/>
  <c r="Q689"/>
  <c r="Q688"/>
  <c r="X689"/>
  <c r="X688"/>
  <c r="V689"/>
  <c r="V688"/>
  <c r="T689"/>
  <c r="T688"/>
  <c r="P689"/>
  <c r="BK689"/>
  <c r="BK688"/>
  <c r="K688"/>
  <c r="K689"/>
  <c r="BF689"/>
  <c r="K89"/>
  <c r="J89"/>
  <c r="I89"/>
  <c r="BI686"/>
  <c r="BH686"/>
  <c r="BG686"/>
  <c r="BE686"/>
  <c r="R686"/>
  <c r="R685"/>
  <c r="R684"/>
  <c r="Q686"/>
  <c r="Q685"/>
  <c r="Q684"/>
  <c r="X686"/>
  <c r="X685"/>
  <c r="X684"/>
  <c r="V686"/>
  <c r="V685"/>
  <c r="V684"/>
  <c r="T686"/>
  <c r="T685"/>
  <c r="T684"/>
  <c r="P686"/>
  <c r="BK686"/>
  <c r="BK685"/>
  <c r="K685"/>
  <c r="BK684"/>
  <c r="K684"/>
  <c r="K686"/>
  <c r="BF686"/>
  <c r="K88"/>
  <c r="J88"/>
  <c r="I88"/>
  <c r="K87"/>
  <c r="J87"/>
  <c r="I87"/>
  <c r="BI682"/>
  <c r="BH682"/>
  <c r="BG682"/>
  <c r="BE682"/>
  <c r="R682"/>
  <c r="Q682"/>
  <c r="X682"/>
  <c r="V682"/>
  <c r="T682"/>
  <c r="P682"/>
  <c r="BK682"/>
  <c r="K682"/>
  <c r="BF682"/>
  <c r="BI680"/>
  <c r="BH680"/>
  <c r="BG680"/>
  <c r="BE680"/>
  <c r="R680"/>
  <c r="Q680"/>
  <c r="X680"/>
  <c r="V680"/>
  <c r="T680"/>
  <c r="P680"/>
  <c r="BK680"/>
  <c r="K680"/>
  <c r="BF680"/>
  <c r="BI678"/>
  <c r="BH678"/>
  <c r="BG678"/>
  <c r="BE678"/>
  <c r="R678"/>
  <c r="Q678"/>
  <c r="X678"/>
  <c r="V678"/>
  <c r="T678"/>
  <c r="P678"/>
  <c r="BK678"/>
  <c r="K678"/>
  <c r="BF678"/>
  <c r="BI676"/>
  <c r="BH676"/>
  <c r="BG676"/>
  <c r="BE676"/>
  <c r="R676"/>
  <c r="Q676"/>
  <c r="X676"/>
  <c r="V676"/>
  <c r="T676"/>
  <c r="P676"/>
  <c r="BK676"/>
  <c r="K676"/>
  <c r="BF676"/>
  <c r="BI674"/>
  <c r="BH674"/>
  <c r="BG674"/>
  <c r="BE674"/>
  <c r="R674"/>
  <c r="Q674"/>
  <c r="X674"/>
  <c r="V674"/>
  <c r="T674"/>
  <c r="P674"/>
  <c r="BK674"/>
  <c r="K674"/>
  <c r="BF674"/>
  <c r="BI672"/>
  <c r="BH672"/>
  <c r="BG672"/>
  <c r="BE672"/>
  <c r="R672"/>
  <c r="R671"/>
  <c r="Q672"/>
  <c r="Q671"/>
  <c r="X672"/>
  <c r="X671"/>
  <c r="V672"/>
  <c r="V671"/>
  <c r="T672"/>
  <c r="T671"/>
  <c r="P672"/>
  <c r="BK672"/>
  <c r="BK671"/>
  <c r="K671"/>
  <c r="K672"/>
  <c r="BF672"/>
  <c r="K86"/>
  <c r="J86"/>
  <c r="I86"/>
  <c r="BI669"/>
  <c r="BH669"/>
  <c r="BG669"/>
  <c r="BE669"/>
  <c r="R669"/>
  <c r="Q669"/>
  <c r="X669"/>
  <c r="V669"/>
  <c r="T669"/>
  <c r="P669"/>
  <c r="BK669"/>
  <c r="K669"/>
  <c r="BF669"/>
  <c r="BI667"/>
  <c r="BH667"/>
  <c r="BG667"/>
  <c r="BE667"/>
  <c r="R667"/>
  <c r="Q667"/>
  <c r="X667"/>
  <c r="V667"/>
  <c r="T667"/>
  <c r="P667"/>
  <c r="BK667"/>
  <c r="K667"/>
  <c r="BF667"/>
  <c r="BI665"/>
  <c r="BH665"/>
  <c r="BG665"/>
  <c r="BE665"/>
  <c r="R665"/>
  <c r="Q665"/>
  <c r="X665"/>
  <c r="V665"/>
  <c r="T665"/>
  <c r="P665"/>
  <c r="BK665"/>
  <c r="K665"/>
  <c r="BF665"/>
  <c r="BI663"/>
  <c r="BH663"/>
  <c r="BG663"/>
  <c r="BE663"/>
  <c r="R663"/>
  <c r="Q663"/>
  <c r="X663"/>
  <c r="V663"/>
  <c r="T663"/>
  <c r="P663"/>
  <c r="BK663"/>
  <c r="K663"/>
  <c r="BF663"/>
  <c r="BI661"/>
  <c r="BH661"/>
  <c r="BG661"/>
  <c r="BE661"/>
  <c r="R661"/>
  <c r="Q661"/>
  <c r="X661"/>
  <c r="V661"/>
  <c r="T661"/>
  <c r="P661"/>
  <c r="BK661"/>
  <c r="K661"/>
  <c r="BF661"/>
  <c r="BI659"/>
  <c r="BH659"/>
  <c r="BG659"/>
  <c r="BE659"/>
  <c r="R659"/>
  <c r="Q659"/>
  <c r="X659"/>
  <c r="V659"/>
  <c r="T659"/>
  <c r="P659"/>
  <c r="BK659"/>
  <c r="K659"/>
  <c r="BF659"/>
  <c r="BI656"/>
  <c r="BH656"/>
  <c r="BG656"/>
  <c r="BE656"/>
  <c r="R656"/>
  <c r="Q656"/>
  <c r="X656"/>
  <c r="V656"/>
  <c r="T656"/>
  <c r="P656"/>
  <c r="BK656"/>
  <c r="K656"/>
  <c r="BF656"/>
  <c r="BI654"/>
  <c r="BH654"/>
  <c r="BG654"/>
  <c r="BE654"/>
  <c r="R654"/>
  <c r="Q654"/>
  <c r="X654"/>
  <c r="V654"/>
  <c r="T654"/>
  <c r="P654"/>
  <c r="BK654"/>
  <c r="K654"/>
  <c r="BF654"/>
  <c r="BI652"/>
  <c r="BH652"/>
  <c r="BG652"/>
  <c r="BE652"/>
  <c r="R652"/>
  <c r="Q652"/>
  <c r="X652"/>
  <c r="V652"/>
  <c r="T652"/>
  <c r="P652"/>
  <c r="BK652"/>
  <c r="K652"/>
  <c r="BF652"/>
  <c r="BI650"/>
  <c r="BH650"/>
  <c r="BG650"/>
  <c r="BE650"/>
  <c r="R650"/>
  <c r="R649"/>
  <c r="Q650"/>
  <c r="Q649"/>
  <c r="X650"/>
  <c r="X649"/>
  <c r="V650"/>
  <c r="V649"/>
  <c r="T650"/>
  <c r="T649"/>
  <c r="P650"/>
  <c r="BK650"/>
  <c r="BK649"/>
  <c r="K649"/>
  <c r="K650"/>
  <c r="BF650"/>
  <c r="K85"/>
  <c r="J85"/>
  <c r="I85"/>
  <c r="BI647"/>
  <c r="BH647"/>
  <c r="BG647"/>
  <c r="BE647"/>
  <c r="R647"/>
  <c r="Q647"/>
  <c r="X647"/>
  <c r="V647"/>
  <c r="T647"/>
  <c r="P647"/>
  <c r="BK647"/>
  <c r="K647"/>
  <c r="BF647"/>
  <c r="BI645"/>
  <c r="BH645"/>
  <c r="BG645"/>
  <c r="BE645"/>
  <c r="R645"/>
  <c r="Q645"/>
  <c r="X645"/>
  <c r="V645"/>
  <c r="T645"/>
  <c r="P645"/>
  <c r="BK645"/>
  <c r="K645"/>
  <c r="BF645"/>
  <c r="BI642"/>
  <c r="BH642"/>
  <c r="BG642"/>
  <c r="BE642"/>
  <c r="R642"/>
  <c r="Q642"/>
  <c r="X642"/>
  <c r="V642"/>
  <c r="T642"/>
  <c r="P642"/>
  <c r="BK642"/>
  <c r="K642"/>
  <c r="BF642"/>
  <c r="BI640"/>
  <c r="BH640"/>
  <c r="BG640"/>
  <c r="BE640"/>
  <c r="R640"/>
  <c r="Q640"/>
  <c r="X640"/>
  <c r="V640"/>
  <c r="T640"/>
  <c r="P640"/>
  <c r="BK640"/>
  <c r="K640"/>
  <c r="BF640"/>
  <c r="BI638"/>
  <c r="BH638"/>
  <c r="BG638"/>
  <c r="BE638"/>
  <c r="R638"/>
  <c r="Q638"/>
  <c r="X638"/>
  <c r="V638"/>
  <c r="T638"/>
  <c r="P638"/>
  <c r="BK638"/>
  <c r="K638"/>
  <c r="BF638"/>
  <c r="BI636"/>
  <c r="BH636"/>
  <c r="BG636"/>
  <c r="BE636"/>
  <c r="R636"/>
  <c r="Q636"/>
  <c r="X636"/>
  <c r="V636"/>
  <c r="T636"/>
  <c r="P636"/>
  <c r="BK636"/>
  <c r="K636"/>
  <c r="BF636"/>
  <c r="BI634"/>
  <c r="BH634"/>
  <c r="BG634"/>
  <c r="BE634"/>
  <c r="R634"/>
  <c r="R633"/>
  <c r="Q634"/>
  <c r="Q633"/>
  <c r="X634"/>
  <c r="X633"/>
  <c r="V634"/>
  <c r="V633"/>
  <c r="T634"/>
  <c r="T633"/>
  <c r="P634"/>
  <c r="BK634"/>
  <c r="BK633"/>
  <c r="K633"/>
  <c r="K634"/>
  <c r="BF634"/>
  <c r="K84"/>
  <c r="J84"/>
  <c r="I84"/>
  <c r="BI631"/>
  <c r="BH631"/>
  <c r="BG631"/>
  <c r="BE631"/>
  <c r="R631"/>
  <c r="Q631"/>
  <c r="X631"/>
  <c r="V631"/>
  <c r="T631"/>
  <c r="P631"/>
  <c r="BK631"/>
  <c r="K631"/>
  <c r="BF631"/>
  <c r="BI628"/>
  <c r="BH628"/>
  <c r="BG628"/>
  <c r="BE628"/>
  <c r="R628"/>
  <c r="Q628"/>
  <c r="X628"/>
  <c r="V628"/>
  <c r="T628"/>
  <c r="P628"/>
  <c r="BK628"/>
  <c r="K628"/>
  <c r="BF628"/>
  <c r="BI626"/>
  <c r="BH626"/>
  <c r="BG626"/>
  <c r="BE626"/>
  <c r="R626"/>
  <c r="Q626"/>
  <c r="X626"/>
  <c r="V626"/>
  <c r="T626"/>
  <c r="P626"/>
  <c r="BK626"/>
  <c r="K626"/>
  <c r="BF626"/>
  <c r="BI624"/>
  <c r="BH624"/>
  <c r="BG624"/>
  <c r="BE624"/>
  <c r="R624"/>
  <c r="Q624"/>
  <c r="X624"/>
  <c r="V624"/>
  <c r="T624"/>
  <c r="P624"/>
  <c r="BK624"/>
  <c r="K624"/>
  <c r="BF624"/>
  <c r="BI622"/>
  <c r="BH622"/>
  <c r="BG622"/>
  <c r="BE622"/>
  <c r="R622"/>
  <c r="R621"/>
  <c r="Q622"/>
  <c r="Q621"/>
  <c r="X622"/>
  <c r="X621"/>
  <c r="V622"/>
  <c r="V621"/>
  <c r="T622"/>
  <c r="T621"/>
  <c r="P622"/>
  <c r="BK622"/>
  <c r="BK621"/>
  <c r="K621"/>
  <c r="K622"/>
  <c r="BF622"/>
  <c r="K83"/>
  <c r="J83"/>
  <c r="I83"/>
  <c r="BI619"/>
  <c r="BH619"/>
  <c r="BG619"/>
  <c r="BE619"/>
  <c r="R619"/>
  <c r="Q619"/>
  <c r="X619"/>
  <c r="V619"/>
  <c r="T619"/>
  <c r="P619"/>
  <c r="BK619"/>
  <c r="K619"/>
  <c r="BF619"/>
  <c r="BI617"/>
  <c r="BH617"/>
  <c r="BG617"/>
  <c r="BE617"/>
  <c r="R617"/>
  <c r="Q617"/>
  <c r="X617"/>
  <c r="V617"/>
  <c r="T617"/>
  <c r="P617"/>
  <c r="BK617"/>
  <c r="K617"/>
  <c r="BF617"/>
  <c r="BI615"/>
  <c r="BH615"/>
  <c r="BG615"/>
  <c r="BE615"/>
  <c r="R615"/>
  <c r="Q615"/>
  <c r="X615"/>
  <c r="V615"/>
  <c r="T615"/>
  <c r="P615"/>
  <c r="BK615"/>
  <c r="K615"/>
  <c r="BF615"/>
  <c r="BI613"/>
  <c r="BH613"/>
  <c r="BG613"/>
  <c r="BE613"/>
  <c r="R613"/>
  <c r="Q613"/>
  <c r="X613"/>
  <c r="V613"/>
  <c r="T613"/>
  <c r="P613"/>
  <c r="BK613"/>
  <c r="K613"/>
  <c r="BF613"/>
  <c r="BI611"/>
  <c r="BH611"/>
  <c r="BG611"/>
  <c r="BE611"/>
  <c r="R611"/>
  <c r="R610"/>
  <c r="Q611"/>
  <c r="Q610"/>
  <c r="X611"/>
  <c r="X610"/>
  <c r="V611"/>
  <c r="V610"/>
  <c r="T611"/>
  <c r="T610"/>
  <c r="P611"/>
  <c r="BK611"/>
  <c r="BK610"/>
  <c r="K610"/>
  <c r="K611"/>
  <c r="BF611"/>
  <c r="K82"/>
  <c r="J82"/>
  <c r="I82"/>
  <c r="BI608"/>
  <c r="BH608"/>
  <c r="BG608"/>
  <c r="BE608"/>
  <c r="R608"/>
  <c r="Q608"/>
  <c r="X608"/>
  <c r="V608"/>
  <c r="T608"/>
  <c r="P608"/>
  <c r="BK608"/>
  <c r="K608"/>
  <c r="BF608"/>
  <c r="BI606"/>
  <c r="BH606"/>
  <c r="BG606"/>
  <c r="BE606"/>
  <c r="R606"/>
  <c r="Q606"/>
  <c r="X606"/>
  <c r="V606"/>
  <c r="T606"/>
  <c r="P606"/>
  <c r="BK606"/>
  <c r="K606"/>
  <c r="BF606"/>
  <c r="BI604"/>
  <c r="BH604"/>
  <c r="BG604"/>
  <c r="BE604"/>
  <c r="R604"/>
  <c r="Q604"/>
  <c r="X604"/>
  <c r="V604"/>
  <c r="T604"/>
  <c r="P604"/>
  <c r="BK604"/>
  <c r="K604"/>
  <c r="BF604"/>
  <c r="BI602"/>
  <c r="BH602"/>
  <c r="BG602"/>
  <c r="BE602"/>
  <c r="R602"/>
  <c r="Q602"/>
  <c r="X602"/>
  <c r="V602"/>
  <c r="T602"/>
  <c r="P602"/>
  <c r="BK602"/>
  <c r="K602"/>
  <c r="BF602"/>
  <c r="BI600"/>
  <c r="BH600"/>
  <c r="BG600"/>
  <c r="BE600"/>
  <c r="R600"/>
  <c r="Q600"/>
  <c r="X600"/>
  <c r="V600"/>
  <c r="T600"/>
  <c r="P600"/>
  <c r="BK600"/>
  <c r="K600"/>
  <c r="BF600"/>
  <c r="BI598"/>
  <c r="BH598"/>
  <c r="BG598"/>
  <c r="BE598"/>
  <c r="R598"/>
  <c r="Q598"/>
  <c r="X598"/>
  <c r="V598"/>
  <c r="T598"/>
  <c r="P598"/>
  <c r="BK598"/>
  <c r="K598"/>
  <c r="BF598"/>
  <c r="BI596"/>
  <c r="BH596"/>
  <c r="BG596"/>
  <c r="BE596"/>
  <c r="R596"/>
  <c r="Q596"/>
  <c r="X596"/>
  <c r="V596"/>
  <c r="T596"/>
  <c r="P596"/>
  <c r="BK596"/>
  <c r="K596"/>
  <c r="BF596"/>
  <c r="BI594"/>
  <c r="BH594"/>
  <c r="BG594"/>
  <c r="BE594"/>
  <c r="R594"/>
  <c r="Q594"/>
  <c r="X594"/>
  <c r="V594"/>
  <c r="T594"/>
  <c r="P594"/>
  <c r="BK594"/>
  <c r="K594"/>
  <c r="BF594"/>
  <c r="BI592"/>
  <c r="BH592"/>
  <c r="BG592"/>
  <c r="BE592"/>
  <c r="R592"/>
  <c r="Q592"/>
  <c r="X592"/>
  <c r="V592"/>
  <c r="T592"/>
  <c r="P592"/>
  <c r="BK592"/>
  <c r="K592"/>
  <c r="BF592"/>
  <c r="BI590"/>
  <c r="BH590"/>
  <c r="BG590"/>
  <c r="BE590"/>
  <c r="R590"/>
  <c r="Q590"/>
  <c r="X590"/>
  <c r="V590"/>
  <c r="T590"/>
  <c r="P590"/>
  <c r="BK590"/>
  <c r="K590"/>
  <c r="BF590"/>
  <c r="BI588"/>
  <c r="BH588"/>
  <c r="BG588"/>
  <c r="BE588"/>
  <c r="R588"/>
  <c r="Q588"/>
  <c r="X588"/>
  <c r="V588"/>
  <c r="T588"/>
  <c r="P588"/>
  <c r="BK588"/>
  <c r="K588"/>
  <c r="BF588"/>
  <c r="BI586"/>
  <c r="BH586"/>
  <c r="BG586"/>
  <c r="BE586"/>
  <c r="R586"/>
  <c r="Q586"/>
  <c r="X586"/>
  <c r="V586"/>
  <c r="T586"/>
  <c r="P586"/>
  <c r="BK586"/>
  <c r="K586"/>
  <c r="BF586"/>
  <c r="BI584"/>
  <c r="BH584"/>
  <c r="BG584"/>
  <c r="BE584"/>
  <c r="R584"/>
  <c r="Q584"/>
  <c r="X584"/>
  <c r="V584"/>
  <c r="T584"/>
  <c r="P584"/>
  <c r="BK584"/>
  <c r="K584"/>
  <c r="BF584"/>
  <c r="BI582"/>
  <c r="BH582"/>
  <c r="BG582"/>
  <c r="BE582"/>
  <c r="R582"/>
  <c r="Q582"/>
  <c r="X582"/>
  <c r="V582"/>
  <c r="T582"/>
  <c r="P582"/>
  <c r="BK582"/>
  <c r="K582"/>
  <c r="BF582"/>
  <c r="BI580"/>
  <c r="BH580"/>
  <c r="BG580"/>
  <c r="BE580"/>
  <c r="R580"/>
  <c r="Q580"/>
  <c r="X580"/>
  <c r="V580"/>
  <c r="T580"/>
  <c r="P580"/>
  <c r="BK580"/>
  <c r="K580"/>
  <c r="BF580"/>
  <c r="BI578"/>
  <c r="BH578"/>
  <c r="BG578"/>
  <c r="BE578"/>
  <c r="R578"/>
  <c r="Q578"/>
  <c r="X578"/>
  <c r="V578"/>
  <c r="T578"/>
  <c r="P578"/>
  <c r="BK578"/>
  <c r="K578"/>
  <c r="BF578"/>
  <c r="BI576"/>
  <c r="BH576"/>
  <c r="BG576"/>
  <c r="BE576"/>
  <c r="R576"/>
  <c r="Q576"/>
  <c r="X576"/>
  <c r="V576"/>
  <c r="T576"/>
  <c r="P576"/>
  <c r="BK576"/>
  <c r="K576"/>
  <c r="BF576"/>
  <c r="BI574"/>
  <c r="BH574"/>
  <c r="BG574"/>
  <c r="BE574"/>
  <c r="R574"/>
  <c r="Q574"/>
  <c r="X574"/>
  <c r="V574"/>
  <c r="T574"/>
  <c r="P574"/>
  <c r="BK574"/>
  <c r="K574"/>
  <c r="BF574"/>
  <c r="BI572"/>
  <c r="BH572"/>
  <c r="BG572"/>
  <c r="BE572"/>
  <c r="R572"/>
  <c r="Q572"/>
  <c r="X572"/>
  <c r="V572"/>
  <c r="T572"/>
  <c r="P572"/>
  <c r="BK572"/>
  <c r="K572"/>
  <c r="BF572"/>
  <c r="BI570"/>
  <c r="BH570"/>
  <c r="BG570"/>
  <c r="BE570"/>
  <c r="R570"/>
  <c r="Q570"/>
  <c r="X570"/>
  <c r="V570"/>
  <c r="T570"/>
  <c r="P570"/>
  <c r="BK570"/>
  <c r="K570"/>
  <c r="BF570"/>
  <c r="BI568"/>
  <c r="BH568"/>
  <c r="BG568"/>
  <c r="BE568"/>
  <c r="R568"/>
  <c r="Q568"/>
  <c r="X568"/>
  <c r="V568"/>
  <c r="T568"/>
  <c r="P568"/>
  <c r="BK568"/>
  <c r="K568"/>
  <c r="BF568"/>
  <c r="BI566"/>
  <c r="BH566"/>
  <c r="BG566"/>
  <c r="BE566"/>
  <c r="R566"/>
  <c r="Q566"/>
  <c r="X566"/>
  <c r="V566"/>
  <c r="T566"/>
  <c r="P566"/>
  <c r="BK566"/>
  <c r="K566"/>
  <c r="BF566"/>
  <c r="BI564"/>
  <c r="BH564"/>
  <c r="BG564"/>
  <c r="BE564"/>
  <c r="R564"/>
  <c r="Q564"/>
  <c r="X564"/>
  <c r="V564"/>
  <c r="T564"/>
  <c r="P564"/>
  <c r="BK564"/>
  <c r="K564"/>
  <c r="BF564"/>
  <c r="BI562"/>
  <c r="BH562"/>
  <c r="BG562"/>
  <c r="BE562"/>
  <c r="R562"/>
  <c r="Q562"/>
  <c r="X562"/>
  <c r="V562"/>
  <c r="T562"/>
  <c r="P562"/>
  <c r="BK562"/>
  <c r="K562"/>
  <c r="BF562"/>
  <c r="BI560"/>
  <c r="BH560"/>
  <c r="BG560"/>
  <c r="BE560"/>
  <c r="R560"/>
  <c r="Q560"/>
  <c r="X560"/>
  <c r="V560"/>
  <c r="T560"/>
  <c r="P560"/>
  <c r="BK560"/>
  <c r="K560"/>
  <c r="BF560"/>
  <c r="BI558"/>
  <c r="BH558"/>
  <c r="BG558"/>
  <c r="BE558"/>
  <c r="R558"/>
  <c r="Q558"/>
  <c r="X558"/>
  <c r="V558"/>
  <c r="T558"/>
  <c r="P558"/>
  <c r="BK558"/>
  <c r="K558"/>
  <c r="BF558"/>
  <c r="BI556"/>
  <c r="BH556"/>
  <c r="BG556"/>
  <c r="BE556"/>
  <c r="R556"/>
  <c r="Q556"/>
  <c r="X556"/>
  <c r="V556"/>
  <c r="T556"/>
  <c r="P556"/>
  <c r="BK556"/>
  <c r="K556"/>
  <c r="BF556"/>
  <c r="BI554"/>
  <c r="BH554"/>
  <c r="BG554"/>
  <c r="BE554"/>
  <c r="R554"/>
  <c r="Q554"/>
  <c r="X554"/>
  <c r="V554"/>
  <c r="T554"/>
  <c r="P554"/>
  <c r="BK554"/>
  <c r="K554"/>
  <c r="BF554"/>
  <c r="BI552"/>
  <c r="BH552"/>
  <c r="BG552"/>
  <c r="BE552"/>
  <c r="R552"/>
  <c r="R551"/>
  <c r="Q552"/>
  <c r="Q551"/>
  <c r="X552"/>
  <c r="X551"/>
  <c r="V552"/>
  <c r="V551"/>
  <c r="T552"/>
  <c r="T551"/>
  <c r="P552"/>
  <c r="BK552"/>
  <c r="BK551"/>
  <c r="K551"/>
  <c r="K552"/>
  <c r="BF552"/>
  <c r="K81"/>
  <c r="J81"/>
  <c r="I81"/>
  <c r="BI549"/>
  <c r="BH549"/>
  <c r="BG549"/>
  <c r="BE549"/>
  <c r="R549"/>
  <c r="Q549"/>
  <c r="X549"/>
  <c r="V549"/>
  <c r="T549"/>
  <c r="P549"/>
  <c r="BK549"/>
  <c r="K549"/>
  <c r="BF549"/>
  <c r="BI547"/>
  <c r="BH547"/>
  <c r="BG547"/>
  <c r="BE547"/>
  <c r="R547"/>
  <c r="R546"/>
  <c r="Q547"/>
  <c r="Q546"/>
  <c r="X547"/>
  <c r="X546"/>
  <c r="V547"/>
  <c r="V546"/>
  <c r="T547"/>
  <c r="T546"/>
  <c r="P547"/>
  <c r="BK547"/>
  <c r="BK546"/>
  <c r="K546"/>
  <c r="K547"/>
  <c r="BF547"/>
  <c r="K80"/>
  <c r="J80"/>
  <c r="I80"/>
  <c r="BI544"/>
  <c r="BH544"/>
  <c r="BG544"/>
  <c r="BE544"/>
  <c r="R544"/>
  <c r="Q544"/>
  <c r="X544"/>
  <c r="V544"/>
  <c r="T544"/>
  <c r="P544"/>
  <c r="BK544"/>
  <c r="K544"/>
  <c r="BF544"/>
  <c r="BI542"/>
  <c r="BH542"/>
  <c r="BG542"/>
  <c r="BE542"/>
  <c r="R542"/>
  <c r="Q542"/>
  <c r="X542"/>
  <c r="V542"/>
  <c r="T542"/>
  <c r="P542"/>
  <c r="BK542"/>
  <c r="K542"/>
  <c r="BF542"/>
  <c r="BI540"/>
  <c r="BH540"/>
  <c r="BG540"/>
  <c r="BE540"/>
  <c r="R540"/>
  <c r="Q540"/>
  <c r="X540"/>
  <c r="V540"/>
  <c r="T540"/>
  <c r="P540"/>
  <c r="BK540"/>
  <c r="K540"/>
  <c r="BF540"/>
  <c r="BI538"/>
  <c r="BH538"/>
  <c r="BG538"/>
  <c r="BE538"/>
  <c r="R538"/>
  <c r="Q538"/>
  <c r="X538"/>
  <c r="V538"/>
  <c r="T538"/>
  <c r="P538"/>
  <c r="BK538"/>
  <c r="K538"/>
  <c r="BF538"/>
  <c r="BI536"/>
  <c r="BH536"/>
  <c r="BG536"/>
  <c r="BE536"/>
  <c r="R536"/>
  <c r="Q536"/>
  <c r="X536"/>
  <c r="V536"/>
  <c r="T536"/>
  <c r="P536"/>
  <c r="BK536"/>
  <c r="K536"/>
  <c r="BF536"/>
  <c r="BI534"/>
  <c r="BH534"/>
  <c r="BG534"/>
  <c r="BE534"/>
  <c r="R534"/>
  <c r="Q534"/>
  <c r="X534"/>
  <c r="V534"/>
  <c r="T534"/>
  <c r="P534"/>
  <c r="BK534"/>
  <c r="K534"/>
  <c r="BF534"/>
  <c r="BI532"/>
  <c r="BH532"/>
  <c r="BG532"/>
  <c r="BE532"/>
  <c r="R532"/>
  <c r="Q532"/>
  <c r="X532"/>
  <c r="V532"/>
  <c r="T532"/>
  <c r="P532"/>
  <c r="BK532"/>
  <c r="K532"/>
  <c r="BF532"/>
  <c r="BI530"/>
  <c r="BH530"/>
  <c r="BG530"/>
  <c r="BE530"/>
  <c r="R530"/>
  <c r="Q530"/>
  <c r="X530"/>
  <c r="V530"/>
  <c r="T530"/>
  <c r="P530"/>
  <c r="BK530"/>
  <c r="K530"/>
  <c r="BF530"/>
  <c r="BI528"/>
  <c r="BH528"/>
  <c r="BG528"/>
  <c r="BE528"/>
  <c r="R528"/>
  <c r="Q528"/>
  <c r="X528"/>
  <c r="V528"/>
  <c r="T528"/>
  <c r="P528"/>
  <c r="BK528"/>
  <c r="K528"/>
  <c r="BF528"/>
  <c r="BI526"/>
  <c r="BH526"/>
  <c r="BG526"/>
  <c r="BE526"/>
  <c r="R526"/>
  <c r="Q526"/>
  <c r="X526"/>
  <c r="V526"/>
  <c r="T526"/>
  <c r="P526"/>
  <c r="BK526"/>
  <c r="K526"/>
  <c r="BF526"/>
  <c r="BI524"/>
  <c r="BH524"/>
  <c r="BG524"/>
  <c r="BE524"/>
  <c r="R524"/>
  <c r="Q524"/>
  <c r="X524"/>
  <c r="V524"/>
  <c r="T524"/>
  <c r="P524"/>
  <c r="BK524"/>
  <c r="K524"/>
  <c r="BF524"/>
  <c r="BI522"/>
  <c r="BH522"/>
  <c r="BG522"/>
  <c r="BE522"/>
  <c r="R522"/>
  <c r="Q522"/>
  <c r="X522"/>
  <c r="V522"/>
  <c r="T522"/>
  <c r="P522"/>
  <c r="BK522"/>
  <c r="K522"/>
  <c r="BF522"/>
  <c r="BI520"/>
  <c r="BH520"/>
  <c r="BG520"/>
  <c r="BE520"/>
  <c r="R520"/>
  <c r="Q520"/>
  <c r="X520"/>
  <c r="V520"/>
  <c r="T520"/>
  <c r="P520"/>
  <c r="BK520"/>
  <c r="K520"/>
  <c r="BF520"/>
  <c r="BI518"/>
  <c r="BH518"/>
  <c r="BG518"/>
  <c r="BE518"/>
  <c r="R518"/>
  <c r="Q518"/>
  <c r="X518"/>
  <c r="V518"/>
  <c r="T518"/>
  <c r="P518"/>
  <c r="BK518"/>
  <c r="K518"/>
  <c r="BF518"/>
  <c r="BI516"/>
  <c r="BH516"/>
  <c r="BG516"/>
  <c r="BE516"/>
  <c r="R516"/>
  <c r="Q516"/>
  <c r="X516"/>
  <c r="V516"/>
  <c r="T516"/>
  <c r="P516"/>
  <c r="BK516"/>
  <c r="K516"/>
  <c r="BF516"/>
  <c r="BI514"/>
  <c r="BH514"/>
  <c r="BG514"/>
  <c r="BE514"/>
  <c r="R514"/>
  <c r="Q514"/>
  <c r="X514"/>
  <c r="V514"/>
  <c r="T514"/>
  <c r="P514"/>
  <c r="BK514"/>
  <c r="K514"/>
  <c r="BF514"/>
  <c r="BI512"/>
  <c r="BH512"/>
  <c r="BG512"/>
  <c r="BE512"/>
  <c r="R512"/>
  <c r="Q512"/>
  <c r="X512"/>
  <c r="V512"/>
  <c r="T512"/>
  <c r="P512"/>
  <c r="BK512"/>
  <c r="K512"/>
  <c r="BF512"/>
  <c r="BI510"/>
  <c r="BH510"/>
  <c r="BG510"/>
  <c r="BE510"/>
  <c r="R510"/>
  <c r="Q510"/>
  <c r="X510"/>
  <c r="V510"/>
  <c r="T510"/>
  <c r="P510"/>
  <c r="BK510"/>
  <c r="K510"/>
  <c r="BF510"/>
  <c r="BI508"/>
  <c r="BH508"/>
  <c r="BG508"/>
  <c r="BE508"/>
  <c r="R508"/>
  <c r="Q508"/>
  <c r="X508"/>
  <c r="V508"/>
  <c r="T508"/>
  <c r="P508"/>
  <c r="BK508"/>
  <c r="K508"/>
  <c r="BF508"/>
  <c r="BI506"/>
  <c r="BH506"/>
  <c r="BG506"/>
  <c r="BE506"/>
  <c r="R506"/>
  <c r="R505"/>
  <c r="Q506"/>
  <c r="Q505"/>
  <c r="X506"/>
  <c r="X505"/>
  <c r="V506"/>
  <c r="V505"/>
  <c r="T506"/>
  <c r="T505"/>
  <c r="P506"/>
  <c r="BK506"/>
  <c r="BK505"/>
  <c r="K505"/>
  <c r="K506"/>
  <c r="BF506"/>
  <c r="K79"/>
  <c r="J79"/>
  <c r="I79"/>
  <c r="BI503"/>
  <c r="BH503"/>
  <c r="BG503"/>
  <c r="BE503"/>
  <c r="R503"/>
  <c r="R502"/>
  <c r="Q503"/>
  <c r="Q502"/>
  <c r="X503"/>
  <c r="X502"/>
  <c r="V503"/>
  <c r="V502"/>
  <c r="T503"/>
  <c r="T502"/>
  <c r="P503"/>
  <c r="BK503"/>
  <c r="BK502"/>
  <c r="K502"/>
  <c r="K503"/>
  <c r="BF503"/>
  <c r="K78"/>
  <c r="J78"/>
  <c r="I78"/>
  <c r="BI500"/>
  <c r="BH500"/>
  <c r="BG500"/>
  <c r="BE500"/>
  <c r="R500"/>
  <c r="Q500"/>
  <c r="X500"/>
  <c r="V500"/>
  <c r="T500"/>
  <c r="P500"/>
  <c r="BK500"/>
  <c r="K500"/>
  <c r="BF500"/>
  <c r="BI498"/>
  <c r="BH498"/>
  <c r="BG498"/>
  <c r="BE498"/>
  <c r="R498"/>
  <c r="Q498"/>
  <c r="X498"/>
  <c r="V498"/>
  <c r="T498"/>
  <c r="P498"/>
  <c r="BK498"/>
  <c r="K498"/>
  <c r="BF498"/>
  <c r="BI496"/>
  <c r="BH496"/>
  <c r="BG496"/>
  <c r="BE496"/>
  <c r="R496"/>
  <c r="Q496"/>
  <c r="X496"/>
  <c r="V496"/>
  <c r="T496"/>
  <c r="P496"/>
  <c r="BK496"/>
  <c r="K496"/>
  <c r="BF496"/>
  <c r="BI494"/>
  <c r="BH494"/>
  <c r="BG494"/>
  <c r="BE494"/>
  <c r="R494"/>
  <c r="Q494"/>
  <c r="X494"/>
  <c r="V494"/>
  <c r="T494"/>
  <c r="P494"/>
  <c r="BK494"/>
  <c r="K494"/>
  <c r="BF494"/>
  <c r="BI492"/>
  <c r="BH492"/>
  <c r="BG492"/>
  <c r="BE492"/>
  <c r="R492"/>
  <c r="Q492"/>
  <c r="X492"/>
  <c r="V492"/>
  <c r="T492"/>
  <c r="P492"/>
  <c r="BK492"/>
  <c r="K492"/>
  <c r="BF492"/>
  <c r="BI490"/>
  <c r="BH490"/>
  <c r="BG490"/>
  <c r="BE490"/>
  <c r="R490"/>
  <c r="Q490"/>
  <c r="X490"/>
  <c r="V490"/>
  <c r="T490"/>
  <c r="P490"/>
  <c r="BK490"/>
  <c r="K490"/>
  <c r="BF490"/>
  <c r="BI488"/>
  <c r="BH488"/>
  <c r="BG488"/>
  <c r="BE488"/>
  <c r="R488"/>
  <c r="Q488"/>
  <c r="X488"/>
  <c r="V488"/>
  <c r="T488"/>
  <c r="P488"/>
  <c r="BK488"/>
  <c r="K488"/>
  <c r="BF488"/>
  <c r="BI486"/>
  <c r="BH486"/>
  <c r="BG486"/>
  <c r="BE486"/>
  <c r="R486"/>
  <c r="Q486"/>
  <c r="X486"/>
  <c r="V486"/>
  <c r="T486"/>
  <c r="P486"/>
  <c r="BK486"/>
  <c r="K486"/>
  <c r="BF486"/>
  <c r="BI484"/>
  <c r="BH484"/>
  <c r="BG484"/>
  <c r="BE484"/>
  <c r="R484"/>
  <c r="Q484"/>
  <c r="X484"/>
  <c r="V484"/>
  <c r="T484"/>
  <c r="P484"/>
  <c r="BK484"/>
  <c r="K484"/>
  <c r="BF484"/>
  <c r="BI482"/>
  <c r="BH482"/>
  <c r="BG482"/>
  <c r="BE482"/>
  <c r="R482"/>
  <c r="Q482"/>
  <c r="X482"/>
  <c r="V482"/>
  <c r="T482"/>
  <c r="P482"/>
  <c r="BK482"/>
  <c r="K482"/>
  <c r="BF482"/>
  <c r="BI480"/>
  <c r="BH480"/>
  <c r="BG480"/>
  <c r="BE480"/>
  <c r="R480"/>
  <c r="Q480"/>
  <c r="X480"/>
  <c r="V480"/>
  <c r="T480"/>
  <c r="P480"/>
  <c r="BK480"/>
  <c r="K480"/>
  <c r="BF480"/>
  <c r="BI478"/>
  <c r="BH478"/>
  <c r="BG478"/>
  <c r="BE478"/>
  <c r="R478"/>
  <c r="Q478"/>
  <c r="X478"/>
  <c r="V478"/>
  <c r="T478"/>
  <c r="P478"/>
  <c r="BK478"/>
  <c r="K478"/>
  <c r="BF478"/>
  <c r="BI476"/>
  <c r="BH476"/>
  <c r="BG476"/>
  <c r="BE476"/>
  <c r="R476"/>
  <c r="Q476"/>
  <c r="X476"/>
  <c r="V476"/>
  <c r="T476"/>
  <c r="P476"/>
  <c r="BK476"/>
  <c r="K476"/>
  <c r="BF476"/>
  <c r="BI474"/>
  <c r="BH474"/>
  <c r="BG474"/>
  <c r="BE474"/>
  <c r="R474"/>
  <c r="Q474"/>
  <c r="X474"/>
  <c r="V474"/>
  <c r="T474"/>
  <c r="P474"/>
  <c r="BK474"/>
  <c r="K474"/>
  <c r="BF474"/>
  <c r="BI472"/>
  <c r="BH472"/>
  <c r="BG472"/>
  <c r="BE472"/>
  <c r="R472"/>
  <c r="Q472"/>
  <c r="X472"/>
  <c r="V472"/>
  <c r="T472"/>
  <c r="P472"/>
  <c r="BK472"/>
  <c r="K472"/>
  <c r="BF472"/>
  <c r="BI470"/>
  <c r="BH470"/>
  <c r="BG470"/>
  <c r="BE470"/>
  <c r="R470"/>
  <c r="Q470"/>
  <c r="X470"/>
  <c r="V470"/>
  <c r="T470"/>
  <c r="P470"/>
  <c r="BK470"/>
  <c r="K470"/>
  <c r="BF470"/>
  <c r="BI468"/>
  <c r="BH468"/>
  <c r="BG468"/>
  <c r="BE468"/>
  <c r="R468"/>
  <c r="R467"/>
  <c r="Q468"/>
  <c r="Q467"/>
  <c r="X468"/>
  <c r="X467"/>
  <c r="V468"/>
  <c r="V467"/>
  <c r="T468"/>
  <c r="T467"/>
  <c r="P468"/>
  <c r="BK468"/>
  <c r="BK467"/>
  <c r="K467"/>
  <c r="K468"/>
  <c r="BF468"/>
  <c r="K77"/>
  <c r="J77"/>
  <c r="I77"/>
  <c r="BI465"/>
  <c r="BH465"/>
  <c r="BG465"/>
  <c r="BE465"/>
  <c r="R465"/>
  <c r="Q465"/>
  <c r="X465"/>
  <c r="V465"/>
  <c r="T465"/>
  <c r="P465"/>
  <c r="BK465"/>
  <c r="K465"/>
  <c r="BF465"/>
  <c r="BI463"/>
  <c r="BH463"/>
  <c r="BG463"/>
  <c r="BE463"/>
  <c r="R463"/>
  <c r="Q463"/>
  <c r="X463"/>
  <c r="V463"/>
  <c r="T463"/>
  <c r="P463"/>
  <c r="BK463"/>
  <c r="K463"/>
  <c r="BF463"/>
  <c r="BI461"/>
  <c r="BH461"/>
  <c r="BG461"/>
  <c r="BE461"/>
  <c r="R461"/>
  <c r="Q461"/>
  <c r="X461"/>
  <c r="V461"/>
  <c r="T461"/>
  <c r="P461"/>
  <c r="BK461"/>
  <c r="K461"/>
  <c r="BF461"/>
  <c r="BI459"/>
  <c r="BH459"/>
  <c r="BG459"/>
  <c r="BE459"/>
  <c r="R459"/>
  <c r="Q459"/>
  <c r="X459"/>
  <c r="V459"/>
  <c r="T459"/>
  <c r="P459"/>
  <c r="BK459"/>
  <c r="K459"/>
  <c r="BF459"/>
  <c r="BI457"/>
  <c r="BH457"/>
  <c r="BG457"/>
  <c r="BE457"/>
  <c r="R457"/>
  <c r="Q457"/>
  <c r="X457"/>
  <c r="V457"/>
  <c r="T457"/>
  <c r="P457"/>
  <c r="BK457"/>
  <c r="K457"/>
  <c r="BF457"/>
  <c r="BI455"/>
  <c r="BH455"/>
  <c r="BG455"/>
  <c r="BE455"/>
  <c r="R455"/>
  <c r="Q455"/>
  <c r="X455"/>
  <c r="V455"/>
  <c r="T455"/>
  <c r="P455"/>
  <c r="BK455"/>
  <c r="K455"/>
  <c r="BF455"/>
  <c r="BI453"/>
  <c r="BH453"/>
  <c r="BG453"/>
  <c r="BE453"/>
  <c r="R453"/>
  <c r="Q453"/>
  <c r="X453"/>
  <c r="V453"/>
  <c r="T453"/>
  <c r="P453"/>
  <c r="BK453"/>
  <c r="K453"/>
  <c r="BF453"/>
  <c r="BI451"/>
  <c r="BH451"/>
  <c r="BG451"/>
  <c r="BE451"/>
  <c r="R451"/>
  <c r="Q451"/>
  <c r="X451"/>
  <c r="V451"/>
  <c r="T451"/>
  <c r="P451"/>
  <c r="BK451"/>
  <c r="K451"/>
  <c r="BF451"/>
  <c r="BI449"/>
  <c r="BH449"/>
  <c r="BG449"/>
  <c r="BE449"/>
  <c r="R449"/>
  <c r="Q449"/>
  <c r="X449"/>
  <c r="V449"/>
  <c r="T449"/>
  <c r="P449"/>
  <c r="BK449"/>
  <c r="K449"/>
  <c r="BF449"/>
  <c r="BI447"/>
  <c r="BH447"/>
  <c r="BG447"/>
  <c r="BE447"/>
  <c r="R447"/>
  <c r="Q447"/>
  <c r="X447"/>
  <c r="V447"/>
  <c r="T447"/>
  <c r="P447"/>
  <c r="BK447"/>
  <c r="K447"/>
  <c r="BF447"/>
  <c r="BI445"/>
  <c r="BH445"/>
  <c r="BG445"/>
  <c r="BE445"/>
  <c r="R445"/>
  <c r="Q445"/>
  <c r="X445"/>
  <c r="V445"/>
  <c r="T445"/>
  <c r="P445"/>
  <c r="BK445"/>
  <c r="K445"/>
  <c r="BF445"/>
  <c r="BI443"/>
  <c r="BH443"/>
  <c r="BG443"/>
  <c r="BE443"/>
  <c r="R443"/>
  <c r="R442"/>
  <c r="Q443"/>
  <c r="Q442"/>
  <c r="X443"/>
  <c r="X442"/>
  <c r="V443"/>
  <c r="V442"/>
  <c r="T443"/>
  <c r="T442"/>
  <c r="P443"/>
  <c r="BK443"/>
  <c r="BK442"/>
  <c r="K442"/>
  <c r="K443"/>
  <c r="BF443"/>
  <c r="K76"/>
  <c r="J76"/>
  <c r="I76"/>
  <c r="BI440"/>
  <c r="BH440"/>
  <c r="BG440"/>
  <c r="BE440"/>
  <c r="R440"/>
  <c r="Q440"/>
  <c r="X440"/>
  <c r="V440"/>
  <c r="T440"/>
  <c r="P440"/>
  <c r="BK440"/>
  <c r="K440"/>
  <c r="BF440"/>
  <c r="BI438"/>
  <c r="BH438"/>
  <c r="BG438"/>
  <c r="BE438"/>
  <c r="R438"/>
  <c r="Q438"/>
  <c r="X438"/>
  <c r="V438"/>
  <c r="T438"/>
  <c r="P438"/>
  <c r="BK438"/>
  <c r="K438"/>
  <c r="BF438"/>
  <c r="BI436"/>
  <c r="BH436"/>
  <c r="BG436"/>
  <c r="BE436"/>
  <c r="R436"/>
  <c r="Q436"/>
  <c r="X436"/>
  <c r="V436"/>
  <c r="T436"/>
  <c r="P436"/>
  <c r="BK436"/>
  <c r="K436"/>
  <c r="BF436"/>
  <c r="BI434"/>
  <c r="BH434"/>
  <c r="BG434"/>
  <c r="BE434"/>
  <c r="R434"/>
  <c r="Q434"/>
  <c r="X434"/>
  <c r="V434"/>
  <c r="T434"/>
  <c r="P434"/>
  <c r="BK434"/>
  <c r="K434"/>
  <c r="BF434"/>
  <c r="BI432"/>
  <c r="BH432"/>
  <c r="BG432"/>
  <c r="BE432"/>
  <c r="R432"/>
  <c r="Q432"/>
  <c r="X432"/>
  <c r="V432"/>
  <c r="T432"/>
  <c r="P432"/>
  <c r="BK432"/>
  <c r="K432"/>
  <c r="BF432"/>
  <c r="BI430"/>
  <c r="BH430"/>
  <c r="BG430"/>
  <c r="BE430"/>
  <c r="R430"/>
  <c r="Q430"/>
  <c r="X430"/>
  <c r="V430"/>
  <c r="T430"/>
  <c r="P430"/>
  <c r="BK430"/>
  <c r="K430"/>
  <c r="BF430"/>
  <c r="BI428"/>
  <c r="BH428"/>
  <c r="BG428"/>
  <c r="BE428"/>
  <c r="R428"/>
  <c r="Q428"/>
  <c r="X428"/>
  <c r="V428"/>
  <c r="T428"/>
  <c r="P428"/>
  <c r="BK428"/>
  <c r="K428"/>
  <c r="BF428"/>
  <c r="BI426"/>
  <c r="BH426"/>
  <c r="BG426"/>
  <c r="BE426"/>
  <c r="R426"/>
  <c r="Q426"/>
  <c r="X426"/>
  <c r="V426"/>
  <c r="T426"/>
  <c r="P426"/>
  <c r="BK426"/>
  <c r="K426"/>
  <c r="BF426"/>
  <c r="BI424"/>
  <c r="BH424"/>
  <c r="BG424"/>
  <c r="BE424"/>
  <c r="R424"/>
  <c r="Q424"/>
  <c r="X424"/>
  <c r="V424"/>
  <c r="T424"/>
  <c r="P424"/>
  <c r="BK424"/>
  <c r="K424"/>
  <c r="BF424"/>
  <c r="BI422"/>
  <c r="BH422"/>
  <c r="BG422"/>
  <c r="BE422"/>
  <c r="R422"/>
  <c r="Q422"/>
  <c r="X422"/>
  <c r="V422"/>
  <c r="T422"/>
  <c r="P422"/>
  <c r="BK422"/>
  <c r="K422"/>
  <c r="BF422"/>
  <c r="BI420"/>
  <c r="BH420"/>
  <c r="BG420"/>
  <c r="BE420"/>
  <c r="R420"/>
  <c r="Q420"/>
  <c r="X420"/>
  <c r="V420"/>
  <c r="T420"/>
  <c r="P420"/>
  <c r="BK420"/>
  <c r="K420"/>
  <c r="BF420"/>
  <c r="BI418"/>
  <c r="BH418"/>
  <c r="BG418"/>
  <c r="BE418"/>
  <c r="R418"/>
  <c r="Q418"/>
  <c r="X418"/>
  <c r="V418"/>
  <c r="T418"/>
  <c r="P418"/>
  <c r="BK418"/>
  <c r="K418"/>
  <c r="BF418"/>
  <c r="BI416"/>
  <c r="BH416"/>
  <c r="BG416"/>
  <c r="BE416"/>
  <c r="R416"/>
  <c r="Q416"/>
  <c r="X416"/>
  <c r="V416"/>
  <c r="T416"/>
  <c r="P416"/>
  <c r="BK416"/>
  <c r="K416"/>
  <c r="BF416"/>
  <c r="BI414"/>
  <c r="BH414"/>
  <c r="BG414"/>
  <c r="BE414"/>
  <c r="R414"/>
  <c r="R413"/>
  <c r="Q414"/>
  <c r="Q413"/>
  <c r="X414"/>
  <c r="X413"/>
  <c r="V414"/>
  <c r="V413"/>
  <c r="T414"/>
  <c r="T413"/>
  <c r="P414"/>
  <c r="BK414"/>
  <c r="BK413"/>
  <c r="K413"/>
  <c r="K414"/>
  <c r="BF414"/>
  <c r="K75"/>
  <c r="J75"/>
  <c r="I75"/>
  <c r="BI411"/>
  <c r="BH411"/>
  <c r="BG411"/>
  <c r="BE411"/>
  <c r="R411"/>
  <c r="Q411"/>
  <c r="X411"/>
  <c r="V411"/>
  <c r="T411"/>
  <c r="P411"/>
  <c r="BK411"/>
  <c r="K411"/>
  <c r="BF411"/>
  <c r="BI409"/>
  <c r="BH409"/>
  <c r="BG409"/>
  <c r="BE409"/>
  <c r="R409"/>
  <c r="Q409"/>
  <c r="X409"/>
  <c r="V409"/>
  <c r="T409"/>
  <c r="P409"/>
  <c r="BK409"/>
  <c r="K409"/>
  <c r="BF409"/>
  <c r="BI407"/>
  <c r="BH407"/>
  <c r="BG407"/>
  <c r="BE407"/>
  <c r="R407"/>
  <c r="Q407"/>
  <c r="X407"/>
  <c r="V407"/>
  <c r="T407"/>
  <c r="P407"/>
  <c r="BK407"/>
  <c r="K407"/>
  <c r="BF407"/>
  <c r="BI405"/>
  <c r="BH405"/>
  <c r="BG405"/>
  <c r="BE405"/>
  <c r="R405"/>
  <c r="R404"/>
  <c r="Q405"/>
  <c r="Q404"/>
  <c r="X405"/>
  <c r="X404"/>
  <c r="V405"/>
  <c r="V404"/>
  <c r="T405"/>
  <c r="T404"/>
  <c r="P405"/>
  <c r="BK405"/>
  <c r="BK404"/>
  <c r="K404"/>
  <c r="K405"/>
  <c r="BF405"/>
  <c r="K74"/>
  <c r="J74"/>
  <c r="I74"/>
  <c r="BI402"/>
  <c r="BH402"/>
  <c r="BG402"/>
  <c r="BE402"/>
  <c r="R402"/>
  <c r="Q402"/>
  <c r="X402"/>
  <c r="V402"/>
  <c r="T402"/>
  <c r="P402"/>
  <c r="BK402"/>
  <c r="K402"/>
  <c r="BF402"/>
  <c r="BI400"/>
  <c r="BH400"/>
  <c r="BG400"/>
  <c r="BE400"/>
  <c r="R400"/>
  <c r="Q400"/>
  <c r="X400"/>
  <c r="V400"/>
  <c r="T400"/>
  <c r="P400"/>
  <c r="BK400"/>
  <c r="K400"/>
  <c r="BF400"/>
  <c r="BI398"/>
  <c r="BH398"/>
  <c r="BG398"/>
  <c r="BE398"/>
  <c r="R398"/>
  <c r="Q398"/>
  <c r="X398"/>
  <c r="V398"/>
  <c r="T398"/>
  <c r="P398"/>
  <c r="BK398"/>
  <c r="K398"/>
  <c r="BF398"/>
  <c r="BI396"/>
  <c r="BH396"/>
  <c r="BG396"/>
  <c r="BE396"/>
  <c r="R396"/>
  <c r="Q396"/>
  <c r="X396"/>
  <c r="V396"/>
  <c r="T396"/>
  <c r="P396"/>
  <c r="BK396"/>
  <c r="K396"/>
  <c r="BF396"/>
  <c r="BI394"/>
  <c r="BH394"/>
  <c r="BG394"/>
  <c r="BE394"/>
  <c r="R394"/>
  <c r="R393"/>
  <c r="Q394"/>
  <c r="Q393"/>
  <c r="X394"/>
  <c r="X393"/>
  <c r="V394"/>
  <c r="V393"/>
  <c r="T394"/>
  <c r="T393"/>
  <c r="P394"/>
  <c r="BK394"/>
  <c r="BK393"/>
  <c r="K393"/>
  <c r="K394"/>
  <c r="BF394"/>
  <c r="K73"/>
  <c r="J73"/>
  <c r="I73"/>
  <c r="BI391"/>
  <c r="BH391"/>
  <c r="BG391"/>
  <c r="BE391"/>
  <c r="R391"/>
  <c r="Q391"/>
  <c r="X391"/>
  <c r="V391"/>
  <c r="T391"/>
  <c r="P391"/>
  <c r="BK391"/>
  <c r="K391"/>
  <c r="BF391"/>
  <c r="BI389"/>
  <c r="BH389"/>
  <c r="BG389"/>
  <c r="BE389"/>
  <c r="R389"/>
  <c r="Q389"/>
  <c r="X389"/>
  <c r="V389"/>
  <c r="T389"/>
  <c r="P389"/>
  <c r="BK389"/>
  <c r="K389"/>
  <c r="BF389"/>
  <c r="BI387"/>
  <c r="BH387"/>
  <c r="BG387"/>
  <c r="BE387"/>
  <c r="R387"/>
  <c r="Q387"/>
  <c r="X387"/>
  <c r="V387"/>
  <c r="T387"/>
  <c r="P387"/>
  <c r="BK387"/>
  <c r="K387"/>
  <c r="BF387"/>
  <c r="BI385"/>
  <c r="BH385"/>
  <c r="BG385"/>
  <c r="BE385"/>
  <c r="R385"/>
  <c r="Q385"/>
  <c r="X385"/>
  <c r="V385"/>
  <c r="T385"/>
  <c r="P385"/>
  <c r="BK385"/>
  <c r="K385"/>
  <c r="BF385"/>
  <c r="BI383"/>
  <c r="BH383"/>
  <c r="BG383"/>
  <c r="BE383"/>
  <c r="R383"/>
  <c r="Q383"/>
  <c r="X383"/>
  <c r="V383"/>
  <c r="T383"/>
  <c r="P383"/>
  <c r="BK383"/>
  <c r="K383"/>
  <c r="BF383"/>
  <c r="BI381"/>
  <c r="BH381"/>
  <c r="BG381"/>
  <c r="BE381"/>
  <c r="R381"/>
  <c r="Q381"/>
  <c r="X381"/>
  <c r="V381"/>
  <c r="T381"/>
  <c r="P381"/>
  <c r="BK381"/>
  <c r="K381"/>
  <c r="BF381"/>
  <c r="BI379"/>
  <c r="BH379"/>
  <c r="BG379"/>
  <c r="BE379"/>
  <c r="R379"/>
  <c r="Q379"/>
  <c r="X379"/>
  <c r="V379"/>
  <c r="T379"/>
  <c r="P379"/>
  <c r="BK379"/>
  <c r="K379"/>
  <c r="BF379"/>
  <c r="BI377"/>
  <c r="BH377"/>
  <c r="BG377"/>
  <c r="BE377"/>
  <c r="R377"/>
  <c r="Q377"/>
  <c r="X377"/>
  <c r="V377"/>
  <c r="T377"/>
  <c r="P377"/>
  <c r="BK377"/>
  <c r="K377"/>
  <c r="BF377"/>
  <c r="BI375"/>
  <c r="BH375"/>
  <c r="BG375"/>
  <c r="BE375"/>
  <c r="R375"/>
  <c r="Q375"/>
  <c r="X375"/>
  <c r="V375"/>
  <c r="T375"/>
  <c r="P375"/>
  <c r="BK375"/>
  <c r="K375"/>
  <c r="BF375"/>
  <c r="BI373"/>
  <c r="BH373"/>
  <c r="BG373"/>
  <c r="BE373"/>
  <c r="R373"/>
  <c r="Q373"/>
  <c r="X373"/>
  <c r="V373"/>
  <c r="T373"/>
  <c r="P373"/>
  <c r="BK373"/>
  <c r="K373"/>
  <c r="BF373"/>
  <c r="BI371"/>
  <c r="BH371"/>
  <c r="BG371"/>
  <c r="BE371"/>
  <c r="R371"/>
  <c r="Q371"/>
  <c r="X371"/>
  <c r="V371"/>
  <c r="T371"/>
  <c r="P371"/>
  <c r="BK371"/>
  <c r="K371"/>
  <c r="BF371"/>
  <c r="BI369"/>
  <c r="BH369"/>
  <c r="BG369"/>
  <c r="BE369"/>
  <c r="R369"/>
  <c r="Q369"/>
  <c r="X369"/>
  <c r="V369"/>
  <c r="T369"/>
  <c r="P369"/>
  <c r="BK369"/>
  <c r="K369"/>
  <c r="BF369"/>
  <c r="BI367"/>
  <c r="BH367"/>
  <c r="BG367"/>
  <c r="BE367"/>
  <c r="R367"/>
  <c r="Q367"/>
  <c r="X367"/>
  <c r="V367"/>
  <c r="T367"/>
  <c r="P367"/>
  <c r="BK367"/>
  <c r="K367"/>
  <c r="BF367"/>
  <c r="BI365"/>
  <c r="BH365"/>
  <c r="BG365"/>
  <c r="BE365"/>
  <c r="R365"/>
  <c r="Q365"/>
  <c r="X365"/>
  <c r="V365"/>
  <c r="T365"/>
  <c r="P365"/>
  <c r="BK365"/>
  <c r="K365"/>
  <c r="BF365"/>
  <c r="BI363"/>
  <c r="BH363"/>
  <c r="BG363"/>
  <c r="BE363"/>
  <c r="R363"/>
  <c r="Q363"/>
  <c r="X363"/>
  <c r="V363"/>
  <c r="T363"/>
  <c r="P363"/>
  <c r="BK363"/>
  <c r="K363"/>
  <c r="BF363"/>
  <c r="BI361"/>
  <c r="BH361"/>
  <c r="BG361"/>
  <c r="BE361"/>
  <c r="R361"/>
  <c r="Q361"/>
  <c r="X361"/>
  <c r="V361"/>
  <c r="T361"/>
  <c r="P361"/>
  <c r="BK361"/>
  <c r="K361"/>
  <c r="BF361"/>
  <c r="BI359"/>
  <c r="BH359"/>
  <c r="BG359"/>
  <c r="BE359"/>
  <c r="R359"/>
  <c r="Q359"/>
  <c r="X359"/>
  <c r="V359"/>
  <c r="T359"/>
  <c r="P359"/>
  <c r="BK359"/>
  <c r="K359"/>
  <c r="BF359"/>
  <c r="BI357"/>
  <c r="BH357"/>
  <c r="BG357"/>
  <c r="BE357"/>
  <c r="R357"/>
  <c r="Q357"/>
  <c r="X357"/>
  <c r="V357"/>
  <c r="T357"/>
  <c r="P357"/>
  <c r="BK357"/>
  <c r="K357"/>
  <c r="BF357"/>
  <c r="BI355"/>
  <c r="BH355"/>
  <c r="BG355"/>
  <c r="BE355"/>
  <c r="R355"/>
  <c r="Q355"/>
  <c r="X355"/>
  <c r="V355"/>
  <c r="T355"/>
  <c r="P355"/>
  <c r="BK355"/>
  <c r="K355"/>
  <c r="BF355"/>
  <c r="BI353"/>
  <c r="BH353"/>
  <c r="BG353"/>
  <c r="BE353"/>
  <c r="R353"/>
  <c r="Q353"/>
  <c r="X353"/>
  <c r="V353"/>
  <c r="T353"/>
  <c r="P353"/>
  <c r="BK353"/>
  <c r="K353"/>
  <c r="BF353"/>
  <c r="BI351"/>
  <c r="BH351"/>
  <c r="BG351"/>
  <c r="BE351"/>
  <c r="R351"/>
  <c r="Q351"/>
  <c r="X351"/>
  <c r="V351"/>
  <c r="T351"/>
  <c r="P351"/>
  <c r="BK351"/>
  <c r="K351"/>
  <c r="BF351"/>
  <c r="BI349"/>
  <c r="BH349"/>
  <c r="BG349"/>
  <c r="BE349"/>
  <c r="R349"/>
  <c r="Q349"/>
  <c r="X349"/>
  <c r="V349"/>
  <c r="T349"/>
  <c r="P349"/>
  <c r="BK349"/>
  <c r="K349"/>
  <c r="BF349"/>
  <c r="BI347"/>
  <c r="BH347"/>
  <c r="BG347"/>
  <c r="BE347"/>
  <c r="R347"/>
  <c r="Q347"/>
  <c r="X347"/>
  <c r="V347"/>
  <c r="T347"/>
  <c r="P347"/>
  <c r="BK347"/>
  <c r="K347"/>
  <c r="BF347"/>
  <c r="BI345"/>
  <c r="BH345"/>
  <c r="BG345"/>
  <c r="BE345"/>
  <c r="R345"/>
  <c r="Q345"/>
  <c r="X345"/>
  <c r="V345"/>
  <c r="T345"/>
  <c r="P345"/>
  <c r="BK345"/>
  <c r="K345"/>
  <c r="BF345"/>
  <c r="BI343"/>
  <c r="BH343"/>
  <c r="BG343"/>
  <c r="BE343"/>
  <c r="R343"/>
  <c r="Q343"/>
  <c r="X343"/>
  <c r="V343"/>
  <c r="T343"/>
  <c r="P343"/>
  <c r="BK343"/>
  <c r="K343"/>
  <c r="BF343"/>
  <c r="BI341"/>
  <c r="BH341"/>
  <c r="BG341"/>
  <c r="BE341"/>
  <c r="R341"/>
  <c r="Q341"/>
  <c r="X341"/>
  <c r="V341"/>
  <c r="T341"/>
  <c r="P341"/>
  <c r="BK341"/>
  <c r="K341"/>
  <c r="BF341"/>
  <c r="BI339"/>
  <c r="BH339"/>
  <c r="BG339"/>
  <c r="BE339"/>
  <c r="R339"/>
  <c r="Q339"/>
  <c r="X339"/>
  <c r="V339"/>
  <c r="T339"/>
  <c r="P339"/>
  <c r="BK339"/>
  <c r="K339"/>
  <c r="BF339"/>
  <c r="BI337"/>
  <c r="BH337"/>
  <c r="BG337"/>
  <c r="BE337"/>
  <c r="R337"/>
  <c r="Q337"/>
  <c r="X337"/>
  <c r="V337"/>
  <c r="T337"/>
  <c r="P337"/>
  <c r="BK337"/>
  <c r="K337"/>
  <c r="BF337"/>
  <c r="BI335"/>
  <c r="BH335"/>
  <c r="BG335"/>
  <c r="BE335"/>
  <c r="R335"/>
  <c r="Q335"/>
  <c r="X335"/>
  <c r="V335"/>
  <c r="T335"/>
  <c r="P335"/>
  <c r="BK335"/>
  <c r="K335"/>
  <c r="BF335"/>
  <c r="BI333"/>
  <c r="BH333"/>
  <c r="BG333"/>
  <c r="BE333"/>
  <c r="R333"/>
  <c r="Q333"/>
  <c r="X333"/>
  <c r="V333"/>
  <c r="T333"/>
  <c r="P333"/>
  <c r="BK333"/>
  <c r="K333"/>
  <c r="BF333"/>
  <c r="BI331"/>
  <c r="BH331"/>
  <c r="BG331"/>
  <c r="BE331"/>
  <c r="R331"/>
  <c r="Q331"/>
  <c r="X331"/>
  <c r="V331"/>
  <c r="T331"/>
  <c r="P331"/>
  <c r="BK331"/>
  <c r="K331"/>
  <c r="BF331"/>
  <c r="BI329"/>
  <c r="BH329"/>
  <c r="BG329"/>
  <c r="BE329"/>
  <c r="R329"/>
  <c r="R328"/>
  <c r="Q329"/>
  <c r="Q328"/>
  <c r="X329"/>
  <c r="X328"/>
  <c r="V329"/>
  <c r="V328"/>
  <c r="T329"/>
  <c r="T328"/>
  <c r="P329"/>
  <c r="BK329"/>
  <c r="BK328"/>
  <c r="K328"/>
  <c r="K329"/>
  <c r="BF329"/>
  <c r="K72"/>
  <c r="J72"/>
  <c r="I72"/>
  <c r="BI326"/>
  <c r="BH326"/>
  <c r="BG326"/>
  <c r="BE326"/>
  <c r="R326"/>
  <c r="Q326"/>
  <c r="X326"/>
  <c r="V326"/>
  <c r="T326"/>
  <c r="P326"/>
  <c r="BK326"/>
  <c r="K326"/>
  <c r="BF326"/>
  <c r="BI324"/>
  <c r="BH324"/>
  <c r="BG324"/>
  <c r="BE324"/>
  <c r="R324"/>
  <c r="Q324"/>
  <c r="X324"/>
  <c r="V324"/>
  <c r="T324"/>
  <c r="P324"/>
  <c r="BK324"/>
  <c r="K324"/>
  <c r="BF324"/>
  <c r="BI322"/>
  <c r="BH322"/>
  <c r="BG322"/>
  <c r="BE322"/>
  <c r="R322"/>
  <c r="Q322"/>
  <c r="X322"/>
  <c r="V322"/>
  <c r="T322"/>
  <c r="P322"/>
  <c r="BK322"/>
  <c r="K322"/>
  <c r="BF322"/>
  <c r="BI320"/>
  <c r="BH320"/>
  <c r="BG320"/>
  <c r="BE320"/>
  <c r="R320"/>
  <c r="Q320"/>
  <c r="X320"/>
  <c r="V320"/>
  <c r="T320"/>
  <c r="P320"/>
  <c r="BK320"/>
  <c r="K320"/>
  <c r="BF320"/>
  <c r="BI318"/>
  <c r="BH318"/>
  <c r="BG318"/>
  <c r="BE318"/>
  <c r="R318"/>
  <c r="Q318"/>
  <c r="X318"/>
  <c r="V318"/>
  <c r="T318"/>
  <c r="P318"/>
  <c r="BK318"/>
  <c r="K318"/>
  <c r="BF318"/>
  <c r="BI316"/>
  <c r="BH316"/>
  <c r="BG316"/>
  <c r="BE316"/>
  <c r="R316"/>
  <c r="Q316"/>
  <c r="X316"/>
  <c r="V316"/>
  <c r="T316"/>
  <c r="P316"/>
  <c r="BK316"/>
  <c r="K316"/>
  <c r="BF316"/>
  <c r="BI314"/>
  <c r="BH314"/>
  <c r="BG314"/>
  <c r="BE314"/>
  <c r="R314"/>
  <c r="Q314"/>
  <c r="X314"/>
  <c r="V314"/>
  <c r="T314"/>
  <c r="P314"/>
  <c r="BK314"/>
  <c r="K314"/>
  <c r="BF314"/>
  <c r="BI312"/>
  <c r="BH312"/>
  <c r="BG312"/>
  <c r="BE312"/>
  <c r="R312"/>
  <c r="Q312"/>
  <c r="X312"/>
  <c r="V312"/>
  <c r="T312"/>
  <c r="P312"/>
  <c r="BK312"/>
  <c r="K312"/>
  <c r="BF312"/>
  <c r="BI310"/>
  <c r="BH310"/>
  <c r="BG310"/>
  <c r="BE310"/>
  <c r="R310"/>
  <c r="Q310"/>
  <c r="X310"/>
  <c r="V310"/>
  <c r="T310"/>
  <c r="P310"/>
  <c r="BK310"/>
  <c r="K310"/>
  <c r="BF310"/>
  <c r="BI308"/>
  <c r="BH308"/>
  <c r="BG308"/>
  <c r="BE308"/>
  <c r="R308"/>
  <c r="Q308"/>
  <c r="X308"/>
  <c r="V308"/>
  <c r="T308"/>
  <c r="P308"/>
  <c r="BK308"/>
  <c r="K308"/>
  <c r="BF308"/>
  <c r="BI306"/>
  <c r="BH306"/>
  <c r="BG306"/>
  <c r="BE306"/>
  <c r="R306"/>
  <c r="Q306"/>
  <c r="X306"/>
  <c r="V306"/>
  <c r="T306"/>
  <c r="P306"/>
  <c r="BK306"/>
  <c r="K306"/>
  <c r="BF306"/>
  <c r="BI304"/>
  <c r="BH304"/>
  <c r="BG304"/>
  <c r="BE304"/>
  <c r="R304"/>
  <c r="Q304"/>
  <c r="X304"/>
  <c r="V304"/>
  <c r="T304"/>
  <c r="P304"/>
  <c r="BK304"/>
  <c r="K304"/>
  <c r="BF304"/>
  <c r="BI302"/>
  <c r="BH302"/>
  <c r="BG302"/>
  <c r="BE302"/>
  <c r="R302"/>
  <c r="Q302"/>
  <c r="X302"/>
  <c r="V302"/>
  <c r="T302"/>
  <c r="P302"/>
  <c r="BK302"/>
  <c r="K302"/>
  <c r="BF302"/>
  <c r="BI300"/>
  <c r="BH300"/>
  <c r="BG300"/>
  <c r="BE300"/>
  <c r="R300"/>
  <c r="Q300"/>
  <c r="X300"/>
  <c r="V300"/>
  <c r="T300"/>
  <c r="P300"/>
  <c r="BK300"/>
  <c r="K300"/>
  <c r="BF300"/>
  <c r="BI298"/>
  <c r="BH298"/>
  <c r="BG298"/>
  <c r="BE298"/>
  <c r="R298"/>
  <c r="Q298"/>
  <c r="X298"/>
  <c r="V298"/>
  <c r="T298"/>
  <c r="P298"/>
  <c r="BK298"/>
  <c r="K298"/>
  <c r="BF298"/>
  <c r="BI296"/>
  <c r="BH296"/>
  <c r="BG296"/>
  <c r="BE296"/>
  <c r="R296"/>
  <c r="R295"/>
  <c r="Q296"/>
  <c r="Q295"/>
  <c r="X296"/>
  <c r="X295"/>
  <c r="V296"/>
  <c r="V295"/>
  <c r="T296"/>
  <c r="T295"/>
  <c r="P296"/>
  <c r="BK296"/>
  <c r="BK295"/>
  <c r="K295"/>
  <c r="K296"/>
  <c r="BF296"/>
  <c r="K71"/>
  <c r="J71"/>
  <c r="I71"/>
  <c r="BI293"/>
  <c r="BH293"/>
  <c r="BG293"/>
  <c r="BE293"/>
  <c r="R293"/>
  <c r="Q293"/>
  <c r="X293"/>
  <c r="V293"/>
  <c r="T293"/>
  <c r="P293"/>
  <c r="BK293"/>
  <c r="K293"/>
  <c r="BF293"/>
  <c r="BI291"/>
  <c r="BH291"/>
  <c r="BG291"/>
  <c r="BE291"/>
  <c r="R291"/>
  <c r="Q291"/>
  <c r="X291"/>
  <c r="V291"/>
  <c r="T291"/>
  <c r="P291"/>
  <c r="BK291"/>
  <c r="K291"/>
  <c r="BF291"/>
  <c r="BI289"/>
  <c r="BH289"/>
  <c r="BG289"/>
  <c r="BE289"/>
  <c r="R289"/>
  <c r="Q289"/>
  <c r="X289"/>
  <c r="V289"/>
  <c r="T289"/>
  <c r="P289"/>
  <c r="BK289"/>
  <c r="K289"/>
  <c r="BF289"/>
  <c r="BI287"/>
  <c r="BH287"/>
  <c r="BG287"/>
  <c r="BE287"/>
  <c r="R287"/>
  <c r="Q287"/>
  <c r="X287"/>
  <c r="V287"/>
  <c r="T287"/>
  <c r="P287"/>
  <c r="BK287"/>
  <c r="K287"/>
  <c r="BF287"/>
  <c r="BI285"/>
  <c r="BH285"/>
  <c r="BG285"/>
  <c r="BE285"/>
  <c r="R285"/>
  <c r="Q285"/>
  <c r="X285"/>
  <c r="V285"/>
  <c r="T285"/>
  <c r="P285"/>
  <c r="BK285"/>
  <c r="K285"/>
  <c r="BF285"/>
  <c r="BI283"/>
  <c r="BH283"/>
  <c r="BG283"/>
  <c r="BE283"/>
  <c r="R283"/>
  <c r="Q283"/>
  <c r="X283"/>
  <c r="V283"/>
  <c r="T283"/>
  <c r="P283"/>
  <c r="BK283"/>
  <c r="K283"/>
  <c r="BF283"/>
  <c r="BI281"/>
  <c r="BH281"/>
  <c r="BG281"/>
  <c r="BE281"/>
  <c r="R281"/>
  <c r="Q281"/>
  <c r="X281"/>
  <c r="V281"/>
  <c r="T281"/>
  <c r="P281"/>
  <c r="BK281"/>
  <c r="K281"/>
  <c r="BF281"/>
  <c r="BI279"/>
  <c r="BH279"/>
  <c r="BG279"/>
  <c r="BE279"/>
  <c r="R279"/>
  <c r="Q279"/>
  <c r="X279"/>
  <c r="V279"/>
  <c r="T279"/>
  <c r="P279"/>
  <c r="BK279"/>
  <c r="K279"/>
  <c r="BF279"/>
  <c r="BI277"/>
  <c r="BH277"/>
  <c r="BG277"/>
  <c r="BE277"/>
  <c r="R277"/>
  <c r="Q277"/>
  <c r="X277"/>
  <c r="V277"/>
  <c r="T277"/>
  <c r="P277"/>
  <c r="BK277"/>
  <c r="K277"/>
  <c r="BF277"/>
  <c r="BI275"/>
  <c r="BH275"/>
  <c r="BG275"/>
  <c r="BE275"/>
  <c r="R275"/>
  <c r="Q275"/>
  <c r="X275"/>
  <c r="V275"/>
  <c r="T275"/>
  <c r="P275"/>
  <c r="BK275"/>
  <c r="K275"/>
  <c r="BF275"/>
  <c r="BI273"/>
  <c r="BH273"/>
  <c r="BG273"/>
  <c r="BE273"/>
  <c r="R273"/>
  <c r="Q273"/>
  <c r="X273"/>
  <c r="V273"/>
  <c r="T273"/>
  <c r="P273"/>
  <c r="BK273"/>
  <c r="K273"/>
  <c r="BF273"/>
  <c r="BI271"/>
  <c r="BH271"/>
  <c r="BG271"/>
  <c r="BE271"/>
  <c r="R271"/>
  <c r="Q271"/>
  <c r="X271"/>
  <c r="V271"/>
  <c r="T271"/>
  <c r="P271"/>
  <c r="BK271"/>
  <c r="K271"/>
  <c r="BF271"/>
  <c r="BI269"/>
  <c r="BH269"/>
  <c r="BG269"/>
  <c r="BE269"/>
  <c r="R269"/>
  <c r="Q269"/>
  <c r="X269"/>
  <c r="V269"/>
  <c r="T269"/>
  <c r="P269"/>
  <c r="BK269"/>
  <c r="K269"/>
  <c r="BF269"/>
  <c r="BI267"/>
  <c r="BH267"/>
  <c r="BG267"/>
  <c r="BE267"/>
  <c r="R267"/>
  <c r="Q267"/>
  <c r="X267"/>
  <c r="V267"/>
  <c r="T267"/>
  <c r="P267"/>
  <c r="BK267"/>
  <c r="K267"/>
  <c r="BF267"/>
  <c r="BI265"/>
  <c r="BH265"/>
  <c r="BG265"/>
  <c r="BE265"/>
  <c r="R265"/>
  <c r="Q265"/>
  <c r="X265"/>
  <c r="V265"/>
  <c r="T265"/>
  <c r="P265"/>
  <c r="BK265"/>
  <c r="K265"/>
  <c r="BF265"/>
  <c r="BI263"/>
  <c r="BH263"/>
  <c r="BG263"/>
  <c r="BE263"/>
  <c r="R263"/>
  <c r="Q263"/>
  <c r="X263"/>
  <c r="V263"/>
  <c r="T263"/>
  <c r="P263"/>
  <c r="BK263"/>
  <c r="K263"/>
  <c r="BF263"/>
  <c r="BI261"/>
  <c r="BH261"/>
  <c r="BG261"/>
  <c r="BE261"/>
  <c r="R261"/>
  <c r="Q261"/>
  <c r="X261"/>
  <c r="V261"/>
  <c r="T261"/>
  <c r="P261"/>
  <c r="BK261"/>
  <c r="K261"/>
  <c r="BF261"/>
  <c r="BI259"/>
  <c r="BH259"/>
  <c r="BG259"/>
  <c r="BE259"/>
  <c r="R259"/>
  <c r="R258"/>
  <c r="Q259"/>
  <c r="Q258"/>
  <c r="X259"/>
  <c r="X258"/>
  <c r="V259"/>
  <c r="V258"/>
  <c r="T259"/>
  <c r="T258"/>
  <c r="P259"/>
  <c r="BK259"/>
  <c r="BK258"/>
  <c r="K258"/>
  <c r="K259"/>
  <c r="BF259"/>
  <c r="K70"/>
  <c r="J70"/>
  <c r="I70"/>
  <c r="BI256"/>
  <c r="BH256"/>
  <c r="BG256"/>
  <c r="BE256"/>
  <c r="R256"/>
  <c r="Q256"/>
  <c r="X256"/>
  <c r="V256"/>
  <c r="T256"/>
  <c r="P256"/>
  <c r="BK256"/>
  <c r="K256"/>
  <c r="BF256"/>
  <c r="BI254"/>
  <c r="BH254"/>
  <c r="BG254"/>
  <c r="BE254"/>
  <c r="R254"/>
  <c r="Q254"/>
  <c r="X254"/>
  <c r="V254"/>
  <c r="T254"/>
  <c r="P254"/>
  <c r="BK254"/>
  <c r="K254"/>
  <c r="BF254"/>
  <c r="BI252"/>
  <c r="BH252"/>
  <c r="BG252"/>
  <c r="BE252"/>
  <c r="R252"/>
  <c r="Q252"/>
  <c r="X252"/>
  <c r="V252"/>
  <c r="T252"/>
  <c r="P252"/>
  <c r="BK252"/>
  <c r="K252"/>
  <c r="BF252"/>
  <c r="BI250"/>
  <c r="BH250"/>
  <c r="BG250"/>
  <c r="BE250"/>
  <c r="R250"/>
  <c r="Q250"/>
  <c r="X250"/>
  <c r="V250"/>
  <c r="T250"/>
  <c r="P250"/>
  <c r="BK250"/>
  <c r="K250"/>
  <c r="BF250"/>
  <c r="BI248"/>
  <c r="BH248"/>
  <c r="BG248"/>
  <c r="BE248"/>
  <c r="R248"/>
  <c r="Q248"/>
  <c r="X248"/>
  <c r="V248"/>
  <c r="T248"/>
  <c r="P248"/>
  <c r="BK248"/>
  <c r="K248"/>
  <c r="BF248"/>
  <c r="BI246"/>
  <c r="BH246"/>
  <c r="BG246"/>
  <c r="BE246"/>
  <c r="R246"/>
  <c r="Q246"/>
  <c r="X246"/>
  <c r="V246"/>
  <c r="T246"/>
  <c r="P246"/>
  <c r="BK246"/>
  <c r="K246"/>
  <c r="BF246"/>
  <c r="BI244"/>
  <c r="BH244"/>
  <c r="BG244"/>
  <c r="BE244"/>
  <c r="R244"/>
  <c r="Q244"/>
  <c r="X244"/>
  <c r="V244"/>
  <c r="T244"/>
  <c r="P244"/>
  <c r="BK244"/>
  <c r="K244"/>
  <c r="BF244"/>
  <c r="BI242"/>
  <c r="BH242"/>
  <c r="BG242"/>
  <c r="BE242"/>
  <c r="R242"/>
  <c r="Q242"/>
  <c r="X242"/>
  <c r="V242"/>
  <c r="T242"/>
  <c r="P242"/>
  <c r="BK242"/>
  <c r="K242"/>
  <c r="BF242"/>
  <c r="BI240"/>
  <c r="BH240"/>
  <c r="BG240"/>
  <c r="BE240"/>
  <c r="R240"/>
  <c r="Q240"/>
  <c r="X240"/>
  <c r="V240"/>
  <c r="T240"/>
  <c r="P240"/>
  <c r="BK240"/>
  <c r="K240"/>
  <c r="BF240"/>
  <c r="BI238"/>
  <c r="BH238"/>
  <c r="BG238"/>
  <c r="BE238"/>
  <c r="R238"/>
  <c r="Q238"/>
  <c r="X238"/>
  <c r="V238"/>
  <c r="T238"/>
  <c r="P238"/>
  <c r="BK238"/>
  <c r="K238"/>
  <c r="BF238"/>
  <c r="BI236"/>
  <c r="BH236"/>
  <c r="BG236"/>
  <c r="BE236"/>
  <c r="R236"/>
  <c r="Q236"/>
  <c r="X236"/>
  <c r="V236"/>
  <c r="T236"/>
  <c r="P236"/>
  <c r="BK236"/>
  <c r="K236"/>
  <c r="BF236"/>
  <c r="BI234"/>
  <c r="BH234"/>
  <c r="BG234"/>
  <c r="BE234"/>
  <c r="R234"/>
  <c r="R233"/>
  <c r="R232"/>
  <c r="Q234"/>
  <c r="Q233"/>
  <c r="Q232"/>
  <c r="X234"/>
  <c r="X233"/>
  <c r="X232"/>
  <c r="V234"/>
  <c r="V233"/>
  <c r="V232"/>
  <c r="T234"/>
  <c r="T233"/>
  <c r="T232"/>
  <c r="P234"/>
  <c r="BK234"/>
  <c r="BK233"/>
  <c r="K233"/>
  <c r="BK232"/>
  <c r="K232"/>
  <c r="K234"/>
  <c r="BF234"/>
  <c r="K69"/>
  <c r="J69"/>
  <c r="I69"/>
  <c r="K68"/>
  <c r="J68"/>
  <c r="I68"/>
  <c r="BI230"/>
  <c r="BH230"/>
  <c r="BG230"/>
  <c r="BE230"/>
  <c r="R230"/>
  <c r="R229"/>
  <c r="Q230"/>
  <c r="Q229"/>
  <c r="X230"/>
  <c r="X229"/>
  <c r="V230"/>
  <c r="V229"/>
  <c r="T230"/>
  <c r="T229"/>
  <c r="P230"/>
  <c r="BK230"/>
  <c r="BK229"/>
  <c r="K229"/>
  <c r="K230"/>
  <c r="BF230"/>
  <c r="K67"/>
  <c r="J67"/>
  <c r="I67"/>
  <c r="BI227"/>
  <c r="BH227"/>
  <c r="BG227"/>
  <c r="BE227"/>
  <c r="R227"/>
  <c r="Q227"/>
  <c r="X227"/>
  <c r="V227"/>
  <c r="T227"/>
  <c r="P227"/>
  <c r="BK227"/>
  <c r="K227"/>
  <c r="BF227"/>
  <c r="BI225"/>
  <c r="BH225"/>
  <c r="BG225"/>
  <c r="BE225"/>
  <c r="R225"/>
  <c r="Q225"/>
  <c r="X225"/>
  <c r="V225"/>
  <c r="T225"/>
  <c r="P225"/>
  <c r="BK225"/>
  <c r="K225"/>
  <c r="BF225"/>
  <c r="BI223"/>
  <c r="BH223"/>
  <c r="BG223"/>
  <c r="BE223"/>
  <c r="R223"/>
  <c r="R222"/>
  <c r="Q223"/>
  <c r="Q222"/>
  <c r="X223"/>
  <c r="X222"/>
  <c r="V223"/>
  <c r="V222"/>
  <c r="T223"/>
  <c r="T222"/>
  <c r="P223"/>
  <c r="BK223"/>
  <c r="BK222"/>
  <c r="K222"/>
  <c r="K223"/>
  <c r="BF223"/>
  <c r="K66"/>
  <c r="J66"/>
  <c r="I66"/>
  <c r="BI220"/>
  <c r="BH220"/>
  <c r="BG220"/>
  <c r="BE220"/>
  <c r="R220"/>
  <c r="Q220"/>
  <c r="X220"/>
  <c r="V220"/>
  <c r="T220"/>
  <c r="P220"/>
  <c r="BK220"/>
  <c r="K220"/>
  <c r="BF220"/>
  <c r="BI218"/>
  <c r="BH218"/>
  <c r="BG218"/>
  <c r="BE218"/>
  <c r="R218"/>
  <c r="Q218"/>
  <c r="X218"/>
  <c r="V218"/>
  <c r="T218"/>
  <c r="P218"/>
  <c r="BK218"/>
  <c r="K218"/>
  <c r="BF218"/>
  <c r="BI216"/>
  <c r="BH216"/>
  <c r="BG216"/>
  <c r="BE216"/>
  <c r="R216"/>
  <c r="Q216"/>
  <c r="X216"/>
  <c r="V216"/>
  <c r="T216"/>
  <c r="P216"/>
  <c r="BK216"/>
  <c r="K216"/>
  <c r="BF216"/>
  <c r="BI214"/>
  <c r="BH214"/>
  <c r="BG214"/>
  <c r="BE214"/>
  <c r="R214"/>
  <c r="Q214"/>
  <c r="X214"/>
  <c r="V214"/>
  <c r="T214"/>
  <c r="P214"/>
  <c r="BK214"/>
  <c r="K214"/>
  <c r="BF214"/>
  <c r="BI212"/>
  <c r="BH212"/>
  <c r="BG212"/>
  <c r="BE212"/>
  <c r="R212"/>
  <c r="Q212"/>
  <c r="X212"/>
  <c r="V212"/>
  <c r="T212"/>
  <c r="P212"/>
  <c r="BK212"/>
  <c r="K212"/>
  <c r="BF212"/>
  <c r="BI210"/>
  <c r="BH210"/>
  <c r="BG210"/>
  <c r="BE210"/>
  <c r="R210"/>
  <c r="Q210"/>
  <c r="X210"/>
  <c r="V210"/>
  <c r="T210"/>
  <c r="P210"/>
  <c r="BK210"/>
  <c r="K210"/>
  <c r="BF210"/>
  <c r="BI208"/>
  <c r="BH208"/>
  <c r="BG208"/>
  <c r="BE208"/>
  <c r="R208"/>
  <c r="Q208"/>
  <c r="X208"/>
  <c r="V208"/>
  <c r="T208"/>
  <c r="P208"/>
  <c r="BK208"/>
  <c r="K208"/>
  <c r="BF208"/>
  <c r="BI206"/>
  <c r="BH206"/>
  <c r="BG206"/>
  <c r="BE206"/>
  <c r="R206"/>
  <c r="Q206"/>
  <c r="X206"/>
  <c r="V206"/>
  <c r="T206"/>
  <c r="P206"/>
  <c r="BK206"/>
  <c r="K206"/>
  <c r="BF206"/>
  <c r="BI204"/>
  <c r="BH204"/>
  <c r="BG204"/>
  <c r="BE204"/>
  <c r="R204"/>
  <c r="Q204"/>
  <c r="X204"/>
  <c r="V204"/>
  <c r="T204"/>
  <c r="P204"/>
  <c r="BK204"/>
  <c r="K204"/>
  <c r="BF204"/>
  <c r="BI202"/>
  <c r="BH202"/>
  <c r="BG202"/>
  <c r="BE202"/>
  <c r="R202"/>
  <c r="Q202"/>
  <c r="X202"/>
  <c r="V202"/>
  <c r="T202"/>
  <c r="P202"/>
  <c r="BK202"/>
  <c r="K202"/>
  <c r="BF202"/>
  <c r="BI200"/>
  <c r="BH200"/>
  <c r="BG200"/>
  <c r="BE200"/>
  <c r="R200"/>
  <c r="Q200"/>
  <c r="X200"/>
  <c r="V200"/>
  <c r="T200"/>
  <c r="P200"/>
  <c r="BK200"/>
  <c r="K200"/>
  <c r="BF200"/>
  <c r="BI198"/>
  <c r="BH198"/>
  <c r="BG198"/>
  <c r="BE198"/>
  <c r="R198"/>
  <c r="Q198"/>
  <c r="X198"/>
  <c r="V198"/>
  <c r="T198"/>
  <c r="P198"/>
  <c r="BK198"/>
  <c r="K198"/>
  <c r="BF198"/>
  <c r="BI196"/>
  <c r="BH196"/>
  <c r="BG196"/>
  <c r="BE196"/>
  <c r="R196"/>
  <c r="Q196"/>
  <c r="X196"/>
  <c r="V196"/>
  <c r="T196"/>
  <c r="P196"/>
  <c r="BK196"/>
  <c r="K196"/>
  <c r="BF196"/>
  <c r="BI194"/>
  <c r="BH194"/>
  <c r="BG194"/>
  <c r="BE194"/>
  <c r="R194"/>
  <c r="Q194"/>
  <c r="X194"/>
  <c r="V194"/>
  <c r="T194"/>
  <c r="P194"/>
  <c r="BK194"/>
  <c r="K194"/>
  <c r="BF194"/>
  <c r="BI192"/>
  <c r="BH192"/>
  <c r="BG192"/>
  <c r="BE192"/>
  <c r="R192"/>
  <c r="Q192"/>
  <c r="X192"/>
  <c r="V192"/>
  <c r="T192"/>
  <c r="P192"/>
  <c r="BK192"/>
  <c r="K192"/>
  <c r="BF192"/>
  <c r="BI190"/>
  <c r="BH190"/>
  <c r="BG190"/>
  <c r="BE190"/>
  <c r="R190"/>
  <c r="Q190"/>
  <c r="X190"/>
  <c r="V190"/>
  <c r="T190"/>
  <c r="P190"/>
  <c r="BK190"/>
  <c r="K190"/>
  <c r="BF190"/>
  <c r="BI188"/>
  <c r="BH188"/>
  <c r="BG188"/>
  <c r="BE188"/>
  <c r="R188"/>
  <c r="Q188"/>
  <c r="X188"/>
  <c r="V188"/>
  <c r="T188"/>
  <c r="P188"/>
  <c r="BK188"/>
  <c r="K188"/>
  <c r="BF188"/>
  <c r="BI186"/>
  <c r="BH186"/>
  <c r="BG186"/>
  <c r="BE186"/>
  <c r="R186"/>
  <c r="Q186"/>
  <c r="X186"/>
  <c r="V186"/>
  <c r="T186"/>
  <c r="P186"/>
  <c r="BK186"/>
  <c r="K186"/>
  <c r="BF186"/>
  <c r="BI184"/>
  <c r="BH184"/>
  <c r="BG184"/>
  <c r="BE184"/>
  <c r="R184"/>
  <c r="Q184"/>
  <c r="X184"/>
  <c r="V184"/>
  <c r="T184"/>
  <c r="P184"/>
  <c r="BK184"/>
  <c r="K184"/>
  <c r="BF184"/>
  <c r="BI182"/>
  <c r="BH182"/>
  <c r="BG182"/>
  <c r="BE182"/>
  <c r="R182"/>
  <c r="Q182"/>
  <c r="X182"/>
  <c r="V182"/>
  <c r="T182"/>
  <c r="P182"/>
  <c r="BK182"/>
  <c r="K182"/>
  <c r="BF182"/>
  <c r="BI180"/>
  <c r="BH180"/>
  <c r="BG180"/>
  <c r="BE180"/>
  <c r="R180"/>
  <c r="Q180"/>
  <c r="X180"/>
  <c r="V180"/>
  <c r="T180"/>
  <c r="P180"/>
  <c r="BK180"/>
  <c r="K180"/>
  <c r="BF180"/>
  <c r="BI178"/>
  <c r="BH178"/>
  <c r="BG178"/>
  <c r="BE178"/>
  <c r="R178"/>
  <c r="Q178"/>
  <c r="X178"/>
  <c r="V178"/>
  <c r="T178"/>
  <c r="P178"/>
  <c r="BK178"/>
  <c r="K178"/>
  <c r="BF178"/>
  <c r="BI176"/>
  <c r="BH176"/>
  <c r="BG176"/>
  <c r="BE176"/>
  <c r="R176"/>
  <c r="R175"/>
  <c r="Q176"/>
  <c r="Q175"/>
  <c r="X176"/>
  <c r="X175"/>
  <c r="V176"/>
  <c r="V175"/>
  <c r="T176"/>
  <c r="T175"/>
  <c r="P176"/>
  <c r="BK176"/>
  <c r="BK175"/>
  <c r="K175"/>
  <c r="K176"/>
  <c r="BF176"/>
  <c r="K65"/>
  <c r="J65"/>
  <c r="I65"/>
  <c r="BI173"/>
  <c r="BH173"/>
  <c r="BG173"/>
  <c r="BE173"/>
  <c r="R173"/>
  <c r="Q173"/>
  <c r="X173"/>
  <c r="V173"/>
  <c r="T173"/>
  <c r="P173"/>
  <c r="BK173"/>
  <c r="K173"/>
  <c r="BF173"/>
  <c r="BI171"/>
  <c r="BH171"/>
  <c r="BG171"/>
  <c r="BE171"/>
  <c r="R171"/>
  <c r="R170"/>
  <c r="Q171"/>
  <c r="Q170"/>
  <c r="X171"/>
  <c r="X170"/>
  <c r="V171"/>
  <c r="V170"/>
  <c r="T171"/>
  <c r="T170"/>
  <c r="P171"/>
  <c r="BK171"/>
  <c r="BK170"/>
  <c r="K170"/>
  <c r="K171"/>
  <c r="BF171"/>
  <c r="K64"/>
  <c r="J64"/>
  <c r="I64"/>
  <c r="BI168"/>
  <c r="BH168"/>
  <c r="BG168"/>
  <c r="BE168"/>
  <c r="R168"/>
  <c r="Q168"/>
  <c r="X168"/>
  <c r="V168"/>
  <c r="T168"/>
  <c r="P168"/>
  <c r="BK168"/>
  <c r="K168"/>
  <c r="BF168"/>
  <c r="BI166"/>
  <c r="BH166"/>
  <c r="BG166"/>
  <c r="BE166"/>
  <c r="R166"/>
  <c r="Q166"/>
  <c r="X166"/>
  <c r="V166"/>
  <c r="T166"/>
  <c r="P166"/>
  <c r="BK166"/>
  <c r="K166"/>
  <c r="BF166"/>
  <c r="BI164"/>
  <c r="BH164"/>
  <c r="BG164"/>
  <c r="BE164"/>
  <c r="R164"/>
  <c r="Q164"/>
  <c r="X164"/>
  <c r="V164"/>
  <c r="T164"/>
  <c r="P164"/>
  <c r="BK164"/>
  <c r="K164"/>
  <c r="BF164"/>
  <c r="BI162"/>
  <c r="BH162"/>
  <c r="BG162"/>
  <c r="BE162"/>
  <c r="R162"/>
  <c r="Q162"/>
  <c r="X162"/>
  <c r="V162"/>
  <c r="T162"/>
  <c r="P162"/>
  <c r="BK162"/>
  <c r="K162"/>
  <c r="BF162"/>
  <c r="BI160"/>
  <c r="BH160"/>
  <c r="BG160"/>
  <c r="BE160"/>
  <c r="R160"/>
  <c r="Q160"/>
  <c r="X160"/>
  <c r="V160"/>
  <c r="T160"/>
  <c r="P160"/>
  <c r="BK160"/>
  <c r="K160"/>
  <c r="BF160"/>
  <c r="BI158"/>
  <c r="BH158"/>
  <c r="BG158"/>
  <c r="BE158"/>
  <c r="R158"/>
  <c r="Q158"/>
  <c r="X158"/>
  <c r="V158"/>
  <c r="T158"/>
  <c r="P158"/>
  <c r="BK158"/>
  <c r="K158"/>
  <c r="BF158"/>
  <c r="BI155"/>
  <c r="BH155"/>
  <c r="BG155"/>
  <c r="BE155"/>
  <c r="R155"/>
  <c r="Q155"/>
  <c r="X155"/>
  <c r="V155"/>
  <c r="T155"/>
  <c r="P155"/>
  <c r="BK155"/>
  <c r="K155"/>
  <c r="BF155"/>
  <c r="BI152"/>
  <c r="BH152"/>
  <c r="BG152"/>
  <c r="BE152"/>
  <c r="R152"/>
  <c r="Q152"/>
  <c r="X152"/>
  <c r="V152"/>
  <c r="T152"/>
  <c r="P152"/>
  <c r="BK152"/>
  <c r="K152"/>
  <c r="BF152"/>
  <c r="BI150"/>
  <c r="BH150"/>
  <c r="BG150"/>
  <c r="BE150"/>
  <c r="R150"/>
  <c r="Q150"/>
  <c r="X150"/>
  <c r="V150"/>
  <c r="T150"/>
  <c r="P150"/>
  <c r="BK150"/>
  <c r="K150"/>
  <c r="BF150"/>
  <c r="BI148"/>
  <c r="BH148"/>
  <c r="BG148"/>
  <c r="BE148"/>
  <c r="R148"/>
  <c r="Q148"/>
  <c r="X148"/>
  <c r="V148"/>
  <c r="T148"/>
  <c r="P148"/>
  <c r="BK148"/>
  <c r="K148"/>
  <c r="BF148"/>
  <c r="BI146"/>
  <c r="BH146"/>
  <c r="BG146"/>
  <c r="BE146"/>
  <c r="R146"/>
  <c r="Q146"/>
  <c r="X146"/>
  <c r="V146"/>
  <c r="T146"/>
  <c r="P146"/>
  <c r="BK146"/>
  <c r="K146"/>
  <c r="BF146"/>
  <c r="BI144"/>
  <c r="BH144"/>
  <c r="BG144"/>
  <c r="BE144"/>
  <c r="R144"/>
  <c r="Q144"/>
  <c r="X144"/>
  <c r="V144"/>
  <c r="T144"/>
  <c r="P144"/>
  <c r="BK144"/>
  <c r="K144"/>
  <c r="BF144"/>
  <c r="BI142"/>
  <c r="BH142"/>
  <c r="BG142"/>
  <c r="BE142"/>
  <c r="R142"/>
  <c r="R141"/>
  <c r="Q142"/>
  <c r="Q141"/>
  <c r="X142"/>
  <c r="X141"/>
  <c r="V142"/>
  <c r="V141"/>
  <c r="T142"/>
  <c r="T141"/>
  <c r="P142"/>
  <c r="BK142"/>
  <c r="BK141"/>
  <c r="K141"/>
  <c r="K142"/>
  <c r="BF142"/>
  <c r="K63"/>
  <c r="J63"/>
  <c r="I63"/>
  <c r="BI139"/>
  <c r="BH139"/>
  <c r="BG139"/>
  <c r="BE139"/>
  <c r="R139"/>
  <c r="Q139"/>
  <c r="X139"/>
  <c r="V139"/>
  <c r="T139"/>
  <c r="P139"/>
  <c r="BK139"/>
  <c r="K139"/>
  <c r="BF139"/>
  <c r="BI137"/>
  <c r="BH137"/>
  <c r="BG137"/>
  <c r="BE137"/>
  <c r="R137"/>
  <c r="Q137"/>
  <c r="X137"/>
  <c r="V137"/>
  <c r="T137"/>
  <c r="P137"/>
  <c r="BK137"/>
  <c r="K137"/>
  <c r="BF137"/>
  <c r="BI135"/>
  <c r="BH135"/>
  <c r="BG135"/>
  <c r="BE135"/>
  <c r="R135"/>
  <c r="R134"/>
  <c r="Q135"/>
  <c r="Q134"/>
  <c r="X135"/>
  <c r="X134"/>
  <c r="V135"/>
  <c r="V134"/>
  <c r="T135"/>
  <c r="T134"/>
  <c r="P135"/>
  <c r="BK135"/>
  <c r="BK134"/>
  <c r="K134"/>
  <c r="K135"/>
  <c r="BF135"/>
  <c r="K62"/>
  <c r="J62"/>
  <c r="I62"/>
  <c r="BI132"/>
  <c r="BH132"/>
  <c r="BG132"/>
  <c r="BE132"/>
  <c r="R132"/>
  <c r="Q132"/>
  <c r="X132"/>
  <c r="V132"/>
  <c r="T132"/>
  <c r="P132"/>
  <c r="BK132"/>
  <c r="K132"/>
  <c r="BF132"/>
  <c r="BI130"/>
  <c r="BH130"/>
  <c r="BG130"/>
  <c r="BE130"/>
  <c r="R130"/>
  <c r="Q130"/>
  <c r="X130"/>
  <c r="V130"/>
  <c r="T130"/>
  <c r="P130"/>
  <c r="BK130"/>
  <c r="K130"/>
  <c r="BF130"/>
  <c r="BI128"/>
  <c r="BH128"/>
  <c r="BG128"/>
  <c r="BE128"/>
  <c r="R128"/>
  <c r="Q128"/>
  <c r="X128"/>
  <c r="V128"/>
  <c r="T128"/>
  <c r="P128"/>
  <c r="BK128"/>
  <c r="K128"/>
  <c r="BF128"/>
  <c r="BI126"/>
  <c r="BH126"/>
  <c r="BG126"/>
  <c r="BE126"/>
  <c r="R126"/>
  <c r="Q126"/>
  <c r="X126"/>
  <c r="V126"/>
  <c r="T126"/>
  <c r="P126"/>
  <c r="BK126"/>
  <c r="K126"/>
  <c r="BF126"/>
  <c r="BI124"/>
  <c r="BH124"/>
  <c r="BG124"/>
  <c r="BE124"/>
  <c r="R124"/>
  <c r="Q124"/>
  <c r="X124"/>
  <c r="V124"/>
  <c r="T124"/>
  <c r="P124"/>
  <c r="BK124"/>
  <c r="K124"/>
  <c r="BF124"/>
  <c r="BI122"/>
  <c r="BH122"/>
  <c r="BG122"/>
  <c r="BE122"/>
  <c r="R122"/>
  <c r="R121"/>
  <c r="Q122"/>
  <c r="Q121"/>
  <c r="X122"/>
  <c r="X121"/>
  <c r="V122"/>
  <c r="V121"/>
  <c r="T122"/>
  <c r="T121"/>
  <c r="P122"/>
  <c r="BK122"/>
  <c r="BK121"/>
  <c r="K121"/>
  <c r="K122"/>
  <c r="BF122"/>
  <c r="K61"/>
  <c r="J61"/>
  <c r="I61"/>
  <c r="BI119"/>
  <c r="BH119"/>
  <c r="BG119"/>
  <c r="BE119"/>
  <c r="R119"/>
  <c r="R118"/>
  <c r="Q119"/>
  <c r="Q118"/>
  <c r="X119"/>
  <c r="X118"/>
  <c r="V119"/>
  <c r="V118"/>
  <c r="T119"/>
  <c r="T118"/>
  <c r="P119"/>
  <c r="BK119"/>
  <c r="BK118"/>
  <c r="K118"/>
  <c r="K119"/>
  <c r="BF119"/>
  <c r="K60"/>
  <c r="J60"/>
  <c r="I60"/>
  <c r="BI116"/>
  <c r="BH116"/>
  <c r="BG116"/>
  <c r="BE116"/>
  <c r="R116"/>
  <c r="Q116"/>
  <c r="X116"/>
  <c r="V116"/>
  <c r="T116"/>
  <c r="P116"/>
  <c r="BK116"/>
  <c r="K116"/>
  <c r="BF116"/>
  <c r="BI114"/>
  <c r="BH114"/>
  <c r="BG114"/>
  <c r="BE114"/>
  <c r="R114"/>
  <c r="Q114"/>
  <c r="X114"/>
  <c r="V114"/>
  <c r="T114"/>
  <c r="P114"/>
  <c r="BK114"/>
  <c r="K114"/>
  <c r="BF114"/>
  <c r="BI112"/>
  <c r="BH112"/>
  <c r="BG112"/>
  <c r="BE112"/>
  <c r="R112"/>
  <c r="Q112"/>
  <c r="X112"/>
  <c r="V112"/>
  <c r="T112"/>
  <c r="P112"/>
  <c r="BK112"/>
  <c r="K112"/>
  <c r="BF112"/>
  <c r="BI110"/>
  <c r="F37"/>
  <c i="1" r="BF55"/>
  <c i="2" r="BH110"/>
  <c r="F36"/>
  <c i="1" r="BE55"/>
  <c i="2" r="BG110"/>
  <c r="F35"/>
  <c i="1" r="BD55"/>
  <c i="2" r="BE110"/>
  <c r="K33"/>
  <c i="1" r="AX55"/>
  <c i="2" r="F33"/>
  <c i="1" r="BB55"/>
  <c i="2" r="R110"/>
  <c r="R109"/>
  <c r="R108"/>
  <c r="R107"/>
  <c r="J57"/>
  <c r="Q110"/>
  <c r="Q109"/>
  <c r="Q108"/>
  <c r="Q107"/>
  <c r="I57"/>
  <c r="X110"/>
  <c r="X109"/>
  <c r="X108"/>
  <c r="X107"/>
  <c r="V110"/>
  <c r="V109"/>
  <c r="V108"/>
  <c r="V107"/>
  <c r="T110"/>
  <c r="T109"/>
  <c r="T108"/>
  <c r="T107"/>
  <c i="1" r="AW55"/>
  <c i="2" r="P110"/>
  <c r="BK110"/>
  <c r="BK109"/>
  <c r="K109"/>
  <c r="BK108"/>
  <c r="K108"/>
  <c r="BK107"/>
  <c r="K107"/>
  <c r="K57"/>
  <c r="K30"/>
  <c i="1" r="AG55"/>
  <c i="2" r="K110"/>
  <c r="BF110"/>
  <c r="K34"/>
  <c i="1" r="AY55"/>
  <c i="2" r="F34"/>
  <c i="1" r="BC55"/>
  <c i="2" r="K59"/>
  <c r="J59"/>
  <c r="I59"/>
  <c r="K58"/>
  <c r="J58"/>
  <c r="I58"/>
  <c r="J104"/>
  <c r="J103"/>
  <c r="F103"/>
  <c r="F101"/>
  <c r="E99"/>
  <c r="K29"/>
  <c i="1" r="AT55"/>
  <c i="2" r="K28"/>
  <c i="1" r="AS55"/>
  <c i="2" r="J53"/>
  <c r="J52"/>
  <c r="F52"/>
  <c r="F50"/>
  <c r="E48"/>
  <c r="K39"/>
  <c r="J16"/>
  <c r="E16"/>
  <c r="F104"/>
  <c r="F53"/>
  <c r="J15"/>
  <c r="J10"/>
  <c r="J101"/>
  <c r="J50"/>
  <c i="1" r="BF54"/>
  <c r="W33"/>
  <c r="BE54"/>
  <c r="W32"/>
  <c r="BD54"/>
  <c r="W31"/>
  <c r="BC54"/>
  <c r="W30"/>
  <c r="BB54"/>
  <c r="W29"/>
  <c r="BA54"/>
  <c r="AZ54"/>
  <c r="AY54"/>
  <c r="AK30"/>
  <c r="AX54"/>
  <c r="AK29"/>
  <c r="AW54"/>
  <c r="AV54"/>
  <c r="AU54"/>
  <c r="AT54"/>
  <c r="AS54"/>
  <c r="AG54"/>
  <c r="AK26"/>
  <c r="AV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<sst xmlns="http://schemas.openxmlformats.org/spreadsheetml/2006/main">
  <si>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</si>
  <si>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</si>
  <si>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</si>
  <si>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</si>
  <si>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</si>
  <si>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</si>
  <si>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{9ecd6c7c-a47d-4c31-bbad-f3ccc3a65303}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</si>
  <si>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</si>
  <si>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</si>
  <si>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</si>
  <si>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</si>
  <si>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</si>
  <si>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</si>
  <si>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</si>
  <si>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</si>
  <si>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02/19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</si>
  <si>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</si>
  <si>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</si>
  <si>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ZMĚNA ZPŮSOBU VYTÁPĚNÍ A STAVEBNÍ ÚPRAVY OBJEKTU</t>
  </si>
  <si>
    <t>KSO:</t>
  </si>
  <si>
    <t/>
  </si>
  <si>
    <t>CC-CZ:</t>
  </si>
  <si>
    <t>Místo:</t>
  </si>
  <si>
    <t>Nejdek, Chodovská č.p. 465</t>
  </si>
  <si>
    <t>Datum:</t>
  </si>
  <si>
    <t>5. 12. 2019</t>
  </si>
  <si>
    <t>Zadavatel:</t>
  </si>
  <si>
    <t>IČ:</t>
  </si>
  <si>
    <t>00254801</t>
  </si>
  <si>
    <t>MěÚ Nejdek, náměstí Karla IV. 23, 362 21 Nejdek</t>
  </si>
  <si>
    <t>DIČ:</t>
  </si>
  <si>
    <t>CZ00254801</t>
  </si>
  <si>
    <t>Uchazeč:</t>
  </si>
  <si>
    <t>Vyplň údaj</t>
  </si>
  <si>
    <t>Projektant:</t>
  </si>
  <si>
    <t>03122905</t>
  </si>
  <si>
    <t>Ing. Milan Snopek, Švabinského 1729, 35601 Sokolov</t>
  </si>
  <si>
    <t>Zpracovatel:</t>
  </si>
  <si>
    <t>86988344</t>
  </si>
  <si>
    <t>MgA. Jan Nájemník, Kraslická 515, 35601 Sokolov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</si>
  <si>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</si>
  <si>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</si>
  <si>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</si>
  <si>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</si>
  <si>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</si>
  <si>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</si>
  <si>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</si>
  <si>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</si>
  <si>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</si>
  <si>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</si>
  <si>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</si>
  <si>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</si>
  <si>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</si>
  <si>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</si>
  <si>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</si>
  <si>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</si>
  <si>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</si>
  <si>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</si>
  <si>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</si>
  <si>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</si>
  <si>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</si>
  <si>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</si>
  <si>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</si>
  <si>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</si>
  <si>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</si>
  <si>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</si>
  <si>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</si>
  <si>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</si>
  <si>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</si>
  <si>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</si>
  <si>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</si>
  <si>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</si>
  <si>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</si>
  <si>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</si>
  <si>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</si>
  <si>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</si>
  <si>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</si>
  <si>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</si>
  <si>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</si>
  <si>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</si>
  <si>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</si>
  <si>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</si>
  <si>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</si>
  <si>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</si>
  <si>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</si>
  <si>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</si>
  <si>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</si>
  <si>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</si>
  <si>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</si>
  <si>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</si>
  <si>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</si>
  <si>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</si>
  <si>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</si>
  <si>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</si>
  <si>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</si>
  <si>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</si>
  <si>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</si>
  <si>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</si>
  <si>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</si>
  <si>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</si>
  <si>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</si>
  <si>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</si>
  <si>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</si>
  <si>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</si>
  <si>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</si>
  <si>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</si>
  <si>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</si>
  <si>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</si>
  <si>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</si>
  <si>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</si>
  <si>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</si>
  <si>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</si>
  <si>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</si>
  <si>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</si>
  <si>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</si>
  <si>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</si>
  <si>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</si>
  <si>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</si>
  <si>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</si>
  <si>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</si>
  <si>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</si>
  <si>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</si>
  <si>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</si>
  <si>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</si>
  <si>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VRN2 - Příprava staveniště</t>
  </si>
  <si>
    <t xml:space="preserve">    VRN3 - Zařízení staveniště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</si>
  <si>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</si>
  <si>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</si>
  <si>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</si>
  <si>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</si>
  <si>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</si>
  <si>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</si>
  <si>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</si>
  <si>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</si>
  <si>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</si>
  <si>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</si>
  <si>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</si>
  <si>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</si>
  <si>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</si>
  <si>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</si>
  <si>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</si>
  <si>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</si>
  <si>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</si>
  <si>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</si>
  <si>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</si>
  <si>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</si>
  <si>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</si>
  <si>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</t>
  </si>
  <si>
    <t>K</t>
  </si>
  <si>
    <t>113107111</t>
  </si>
  <si>
    <t>Odstranění podkladu z kameniva těženého tl 100 mm ručně</t>
  </si>
  <si>
    <t>m2</t>
  </si>
  <si>
    <t>CS ÚRS 2019 01</t>
  </si>
  <si>
    <t>2</t>
  </si>
  <si>
    <t>-1424996477</t>
  </si>
  <si>
    <t>PP</t>
  </si>
  <si>
    <t>Odstranění podkladů nebo krytů ručně s přemístěním hmot na skládku na vzdálenost do 3 m nebo s naložením na dopravní prostředek z kameniva těženého, o tl. vrstvy do 100 mm</t>
  </si>
  <si>
    <t>5</t>
  </si>
  <si>
    <t>113107141</t>
  </si>
  <si>
    <t>Odstranění podkladu živičného tl 50 mm ručně</t>
  </si>
  <si>
    <t>-1594923286</t>
  </si>
  <si>
    <t>Odstranění podkladů nebo krytů ručně s přemístěním hmot na skládku na vzdálenost do 3 m nebo s naložením na dopravní prostředek živičných, o tl. vrstvy do 50 mm</t>
  </si>
  <si>
    <t>122201401</t>
  </si>
  <si>
    <t>Vykopávky v zemníku na suchu v hornině tř. 3 objem do 100 m3</t>
  </si>
  <si>
    <t>m3</t>
  </si>
  <si>
    <t>-397508564</t>
  </si>
  <si>
    <t>Vykopávky v zemnících na suchu s přehozením výkopku na vzdálenost do 3 m nebo s naložením na dopravní prostředek v hornině tř. 3 do 100 m3</t>
  </si>
  <si>
    <t>3</t>
  </si>
  <si>
    <t>122202102</t>
  </si>
  <si>
    <t>Vykopávky v zemnících na suchu pro dálnice objemu do 5000 m3 v hornině tř. 3</t>
  </si>
  <si>
    <t>95826215</t>
  </si>
  <si>
    <t>Vykopávky v zemnících na suchu pro stavbu dálnic v hornině tř. 3 do 5 000 m3</t>
  </si>
  <si>
    <t>Zakládání</t>
  </si>
  <si>
    <t>19</t>
  </si>
  <si>
    <t>274313711</t>
  </si>
  <si>
    <t>Základové pásy z betonu tř. C 20/25</t>
  </si>
  <si>
    <t>1754270238</t>
  </si>
  <si>
    <t>Základy z betonu prostého pasy betonu kamenem neprokládaného tř. C 20/25 - pilíř HUP</t>
  </si>
  <si>
    <t>Svislé a kompletní konstrukce</t>
  </si>
  <si>
    <t>117</t>
  </si>
  <si>
    <t>317142422.XLA</t>
  </si>
  <si>
    <t>Překlad nenosný pórobetonový Ytong NEP 100-1250 dl 1250 mm</t>
  </si>
  <si>
    <t>kus</t>
  </si>
  <si>
    <t>936947455</t>
  </si>
  <si>
    <t>90</t>
  </si>
  <si>
    <t>M</t>
  </si>
  <si>
    <t>13010716</t>
  </si>
  <si>
    <t>ocel profilová IPN 140 jakost 11 375</t>
  </si>
  <si>
    <t>t</t>
  </si>
  <si>
    <t>8</t>
  </si>
  <si>
    <t>-1365371072</t>
  </si>
  <si>
    <t>91</t>
  </si>
  <si>
    <t>317944323</t>
  </si>
  <si>
    <t>Válcované nosníky č.14 až 22 dodatečně osazované do připravených otvorů</t>
  </si>
  <si>
    <t>-468165143</t>
  </si>
  <si>
    <t>Válcované nosníky dodatečně osazované do připravených otvorů bez zazdění hlav č. 14 až 22</t>
  </si>
  <si>
    <t>118</t>
  </si>
  <si>
    <t>342272225.XLA</t>
  </si>
  <si>
    <t>Příčka z tvárnic Ytong Klasik 100 na tenkovrstvou maltu tl 100 mm</t>
  </si>
  <si>
    <t>413382634</t>
  </si>
  <si>
    <t>300</t>
  </si>
  <si>
    <t>346244352</t>
  </si>
  <si>
    <t>Obezdívka koupelnových van ploch rovných tl 50 mm z pórobetonových přesných tvárnic</t>
  </si>
  <si>
    <t>-781381012</t>
  </si>
  <si>
    <t>Obezdívka koupelnových van ploch rovných z přesných pórobetonových tvárnic, na tenké maltové lože, tl. 50 mm</t>
  </si>
  <si>
    <t>92</t>
  </si>
  <si>
    <t>346244381</t>
  </si>
  <si>
    <t>Plentování jednostranné v do 200 mm válcovaných nosníků cihlami</t>
  </si>
  <si>
    <t>-1367702998</t>
  </si>
  <si>
    <t>Plentování ocelových válcovaných nosníků jednostranné cihlami na maltu, výška stojiny do 200 mm</t>
  </si>
  <si>
    <t>Komunikace pozemní</t>
  </si>
  <si>
    <t>10</t>
  </si>
  <si>
    <t>565161111</t>
  </si>
  <si>
    <t>Vyrovnání povrchu dosavadních podkladů obalovaným kamenivem ACP (OK) tl 80 mm</t>
  </si>
  <si>
    <t>-2045514568</t>
  </si>
  <si>
    <t>Vyrovnání povrchu dosavadních podkladů s rozprostřením hmot a zhutněním obalovaným kamenivem ACP (OK) tl. 80 mm</t>
  </si>
  <si>
    <t>11</t>
  </si>
  <si>
    <t>566201111</t>
  </si>
  <si>
    <t>Úprava krytu z kameniva drceného pro nový kryt s doplněním kameniva drceného do 0,04 m3/m2</t>
  </si>
  <si>
    <t>1509553407</t>
  </si>
  <si>
    <t>Úprava dosavadního krytu z kameniva drceného jako podklad pro nový kryt s vyrovnáním profilu v příčném i podélném směru, s vlhčením a zhutněním, s doplněním kamenivem drceným, jeho rozprostřením a zhutněním, v množství do 0,04 m3/m2</t>
  </si>
  <si>
    <t>12</t>
  </si>
  <si>
    <t>566901161</t>
  </si>
  <si>
    <t>Vyspravení podkladu po překopech ing sítí plochy do 15 m2 obalovaným kamenivem ACP (OK) tl. 100 mm</t>
  </si>
  <si>
    <t>-1609473234</t>
  </si>
  <si>
    <t>Vyspravení podkladu po překopech inženýrských sítí plochy do 15 m2 s rozprostřením a zhutněním obalovaným kamenivem ACP (OK) tl. 100 mm</t>
  </si>
  <si>
    <t>6</t>
  </si>
  <si>
    <t>Úpravy povrchů, podlahy a osazování výplní</t>
  </si>
  <si>
    <t>115</t>
  </si>
  <si>
    <t>611111121</t>
  </si>
  <si>
    <t>Vyspravení lokální cementovou maltou vnitřních stropů betonových nebo železobetonových</t>
  </si>
  <si>
    <t>1320900803</t>
  </si>
  <si>
    <t>Vyspravení povrchu neomítaných vnitřních ploch monolitických betonových nebo železobetonových konstrukcí rozetřením vysprávky do ztracena maltou cementovou lokálně v rozsahu vyspravované plochy do 30 % z celkové plochy stropů (2.NP)</t>
  </si>
  <si>
    <t>125</t>
  </si>
  <si>
    <t>611341121</t>
  </si>
  <si>
    <t>Sádrová nebo vápenosádrová omítka hladká jednovrstvá vnitřních stropů rovných nanášená ručně</t>
  </si>
  <si>
    <t>-1238766126</t>
  </si>
  <si>
    <t>Omítka sádrová nebo vápenosádrová vnitřních ploch nanášená ručně jednovrstvá, tloušťky do 10 mm hladká vodorovných konstrukcí stropů rovných</t>
  </si>
  <si>
    <t>116</t>
  </si>
  <si>
    <t>612111121</t>
  </si>
  <si>
    <t>Vyspravení lokální cementovou maltou vnitřních stěn betonových nebo železobetonových</t>
  </si>
  <si>
    <t>-255898797</t>
  </si>
  <si>
    <t>Vyspravení povrchu neomítaných vnitřních ploch monolitických betonových nebo železobetonových konstrukcí rozetřením vysprávky do ztracena maltou cementovou lokálně v rozsahu vyspravované plochy do 30 % z celkové plochy stěn</t>
  </si>
  <si>
    <t>119</t>
  </si>
  <si>
    <t>612142001</t>
  </si>
  <si>
    <t>Potažení vnitřních stěn sklovláknitým pletivem vtlačeným do tenkovrstvé hmoty</t>
  </si>
  <si>
    <t>1694607147</t>
  </si>
  <si>
    <t>Potažení vnitřních ploch pletivem v ploše nebo pruzích, na plném podkladu sklovláknitým vtlačením do tmelu stěn</t>
  </si>
  <si>
    <t>120</t>
  </si>
  <si>
    <t>612232051</t>
  </si>
  <si>
    <t>Montáž zateplení vnitřního ostění, nadpraží hl do 400 mm polyuretanovými deskami tl do 40 mm</t>
  </si>
  <si>
    <t>m</t>
  </si>
  <si>
    <t>872799480</t>
  </si>
  <si>
    <t>Montáž vnitřního zateplení ostění nebo nadpraží z polyuretanových desek hloubky špalet přes 200 do 400 mm, tloušťky desek do 40 mm</t>
  </si>
  <si>
    <t>121</t>
  </si>
  <si>
    <t>28376360</t>
  </si>
  <si>
    <t>deska XPS strukturovaný povrch hrana rovná λ=0,034 tl 20mm</t>
  </si>
  <si>
    <t>-1813566290</t>
  </si>
  <si>
    <t>VV</t>
  </si>
  <si>
    <t>4,095*1,1 'Přepočtené koeficientem množství</t>
  </si>
  <si>
    <t>122</t>
  </si>
  <si>
    <t>28376365</t>
  </si>
  <si>
    <t>deska XPS hladký povrch λ=0,034 tl 40mm</t>
  </si>
  <si>
    <t>1151703317</t>
  </si>
  <si>
    <t>15,778*1,1 'Přepočtené koeficientem množství</t>
  </si>
  <si>
    <t>124</t>
  </si>
  <si>
    <t>612321121</t>
  </si>
  <si>
    <t>Vápenocementová omítka hladká jednovrstvá vnitřních stěn nanášená ručně</t>
  </si>
  <si>
    <t>782158969</t>
  </si>
  <si>
    <t>Omítka vápenocementová vnitřních ploch nanášená ručně jednovrstvá, tloušťky do 10 mm hladká svislých konstrukcí stěn</t>
  </si>
  <si>
    <t>135</t>
  </si>
  <si>
    <t>612341121</t>
  </si>
  <si>
    <t>Sádrová nebo vápenosádrová omítka hladká jednovrstvá vnitřních stěn nanášená ručně</t>
  </si>
  <si>
    <t>2088088221</t>
  </si>
  <si>
    <t>Omítka sádrová nebo vápenosádrová vnitřních ploch nanášená ručně jednovrstvá, tloušťky do 10 mm hladká svislých konstrukcí stěn</t>
  </si>
  <si>
    <t>126</t>
  </si>
  <si>
    <t>621131121</t>
  </si>
  <si>
    <t>Penetrační disperzní nátěr vnějších podhledů nanášený ručně</t>
  </si>
  <si>
    <t>-1459129863</t>
  </si>
  <si>
    <t>Podkladní a spojovací vrstva vnějších omítaných ploch penetrace akrylát-silikonová nanášená ručně podhledů</t>
  </si>
  <si>
    <t>127</t>
  </si>
  <si>
    <t>622131121</t>
  </si>
  <si>
    <t>Penetrační disperzní nátěr vnějších stěn nanášený ručně</t>
  </si>
  <si>
    <t>913334528</t>
  </si>
  <si>
    <t>Podkladní a spojovací vrstva vnějších omítaných ploch penetrace akrylát-silikonová nanášená ručně stěn</t>
  </si>
  <si>
    <t>87</t>
  </si>
  <si>
    <t>642945111</t>
  </si>
  <si>
    <t>Osazování protipožárních nebo protiplynových zárubní dveří jednokřídlových do 2,5 m2</t>
  </si>
  <si>
    <t>897110962</t>
  </si>
  <si>
    <t>Osazování ocelových zárubní protipožárních nebo protiplynových dveří do vynechaného otvoru, s obetonováním, dveří jednokřídlových do 2,5 m2</t>
  </si>
  <si>
    <t>88</t>
  </si>
  <si>
    <t>SPL.0011668.URS</t>
  </si>
  <si>
    <t>zárubeň obložková pro dveře 1křídlové 60,70,80,90x197 cm, tl. 6 - 17 cm fólie dub,buk a bílá</t>
  </si>
  <si>
    <t>-136784449</t>
  </si>
  <si>
    <t>Trubní vedení</t>
  </si>
  <si>
    <t>17</t>
  </si>
  <si>
    <t>871161211</t>
  </si>
  <si>
    <t>Montáž potrubí z PE100 SDR 11 otevřený výkop svařovaných elektrotvarovkou D 32 x 3,0 mm</t>
  </si>
  <si>
    <t>233483253</t>
  </si>
  <si>
    <t>Montáž plynovodního potrubí z plastů v otevřeném výkopu z polyetylenu PE 100 svařovaných elektrotvarovkou SDR 11/PN16 D 32 x 3,0 mm</t>
  </si>
  <si>
    <t>20</t>
  </si>
  <si>
    <t>28613595X</t>
  </si>
  <si>
    <t>ks</t>
  </si>
  <si>
    <t>-1887346227</t>
  </si>
  <si>
    <t>Plynoměrová skříň - nenastrojená</t>
  </si>
  <si>
    <t>9</t>
  </si>
  <si>
    <t>Ostatní konstrukce a práce, bourání</t>
  </si>
  <si>
    <t>913911221</t>
  </si>
  <si>
    <t>Příplatek k dočasnému plastovému zásobníku na akumulátor za první a ZKD den použití</t>
  </si>
  <si>
    <t>-1024452434</t>
  </si>
  <si>
    <t>Montáž a demontáž akumulátorů a zásobníků dočasného dopravního značení Příplatek za první a každý další den použití akumulátorů a zásobníků dočasného dopravního značení k ceně 91-1121</t>
  </si>
  <si>
    <t>13</t>
  </si>
  <si>
    <t>938908411</t>
  </si>
  <si>
    <t>Čištění vozovek splachováním vodou</t>
  </si>
  <si>
    <t>-972815621</t>
  </si>
  <si>
    <t>Čištění vozovek splachováním vodou povrchu podkladu nebo krytu živičného, betonového nebo dlážděného</t>
  </si>
  <si>
    <t>286</t>
  </si>
  <si>
    <t>953841191</t>
  </si>
  <si>
    <t>Příplatek ke komínovému nástavci nerezovému D do 160 mm za ukončení komínovou stříškou</t>
  </si>
  <si>
    <t>-1761143324</t>
  </si>
  <si>
    <t>Komínové nástavce nerezové Příplatek k cenám za ukončení komínového nástavce komínovou stříškou světlý průměr vložky do 160 mm</t>
  </si>
  <si>
    <t>287</t>
  </si>
  <si>
    <t>953845213</t>
  </si>
  <si>
    <t>Vyvložkování stávajícího komínového tělesa nerezovými vložkami ohebnými D do 160 mm v 3 m</t>
  </si>
  <si>
    <t>soubor</t>
  </si>
  <si>
    <t>-484826992</t>
  </si>
  <si>
    <t>Vyvložkování stávajících komínových nebo větracích průduchů nerezovými vložkami ohebnými, včetně ukončení komínu komínového tělesa výšky 3 m světlý průměr vložky přes 130 m do 160 mm</t>
  </si>
  <si>
    <t>288</t>
  </si>
  <si>
    <t>953845222</t>
  </si>
  <si>
    <t>Příplatek k vyvložkování komínového průduchu nerezovými vložkami ohebnými D do 130 mm ZKD 1m výšky</t>
  </si>
  <si>
    <t>2062050834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</si>
  <si>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100 m do 130 mm</t>
  </si>
  <si>
    <t>24</t>
  </si>
  <si>
    <t>962031133</t>
  </si>
  <si>
    <t>Bourání příček z cihel pálených na MVC tl do 150 mm</t>
  </si>
  <si>
    <t>-255259652</t>
  </si>
  <si>
    <t>Bourání příček z cihel, tvárnic nebo příčkovek z cihel pálených, plných nebo dutých na maltu vápennou nebo vápenocementovou, tl. do 150 mm - 1.NP</t>
  </si>
  <si>
    <t>43</t>
  </si>
  <si>
    <t>965081213</t>
  </si>
  <si>
    <t>Bourání podlah z dlaždic keramických nebo xylolitových tl do 10 mm plochy přes 1 m2</t>
  </si>
  <si>
    <t>1753093361</t>
  </si>
  <si>
    <t>Bourání podlah z dlaždic bez podkladního lože nebo mazaniny, s jakoukoliv výplní spár keramických nebo xylolitových tl. do 10 mm, plochy přes 1 m2</t>
  </si>
  <si>
    <t>40</t>
  </si>
  <si>
    <t>968062244</t>
  </si>
  <si>
    <t>Vybourání dřevěných rámů oken jednoduchých včetně křídel pl do 1 m2</t>
  </si>
  <si>
    <t>1294347213</t>
  </si>
  <si>
    <t>Vybourání dřevěných rámů oken s křídly, dveřních zárubní, vrat, stěn, ostění nebo obkladů rámů oken s křídly jednoduchých, plochy do 1 m2</t>
  </si>
  <si>
    <t>39</t>
  </si>
  <si>
    <t>968062245</t>
  </si>
  <si>
    <t>Vybourání dřevěných rámů oken jednoduchých včetně křídel pl do 2 m2</t>
  </si>
  <si>
    <t>-125167797</t>
  </si>
  <si>
    <t>Vybourání dřevěných rámů oken s křídly, dveřních zárubní, vrat, stěn, ostění nebo obkladů rámů oken s křídly jednoduchých, plochy do 2 m2</t>
  </si>
  <si>
    <t>38</t>
  </si>
  <si>
    <t>968062356</t>
  </si>
  <si>
    <t>Vybourání dřevěných rámů oken dvojitých včetně křídel pl do 4 m2</t>
  </si>
  <si>
    <t>-828417464</t>
  </si>
  <si>
    <t>Vybourání dřevěných rámů oken s křídly, dveřních zárubní, vrat, stěn, ostění nebo obkladů rámů oken s křídly dvojitých, plochy do 4 m2</t>
  </si>
  <si>
    <t>26</t>
  </si>
  <si>
    <t>971024561</t>
  </si>
  <si>
    <t>Vybourání otvorů ve zdivu kamenném pl do 1 m2 na MV nebo MVC tl do 600 mm</t>
  </si>
  <si>
    <t>-30377119</t>
  </si>
  <si>
    <t>Vybourání otvorů ve zdivu základovém nebo nadzákladovém kamenném, smíšeném kamenném, na maltu vápennou nebo vápenocementovou, plochy do 1 m2, tl. do 600 mm</t>
  </si>
  <si>
    <t>28</t>
  </si>
  <si>
    <t>-66319557</t>
  </si>
  <si>
    <t>27</t>
  </si>
  <si>
    <t>971024651</t>
  </si>
  <si>
    <t>Vybourání otvorů ve zdivu kamenném pl do 4 m2 na MV nebo MVC tl do 600 mm</t>
  </si>
  <si>
    <t>-277994881</t>
  </si>
  <si>
    <t>Vybourání otvorů ve zdivu základovém nebo nadzákladovém kamenném, smíšeném kamenném, na maltu vápennou nebo vápenocementovou, plochy do 4 m2, tl. do 600 mm</t>
  </si>
  <si>
    <t>29</t>
  </si>
  <si>
    <t>974031122</t>
  </si>
  <si>
    <t>Vysekání rýh ve zdivu cihelném hl do 30 mm š do 70 mm</t>
  </si>
  <si>
    <t>64415338</t>
  </si>
  <si>
    <t>Vysekání rýh ve zdivu cihelném na maltu vápennou nebo vápenocementovou do hl. 30 mm a šířky do 70 mm</t>
  </si>
  <si>
    <t>30</t>
  </si>
  <si>
    <t>974031132</t>
  </si>
  <si>
    <t>Vysekání rýh ve zdivu cihelném hl do 50 mm š do 70 mm</t>
  </si>
  <si>
    <t>1924538183</t>
  </si>
  <si>
    <t>Vysekání rýh ve zdivu cihelném na maltu vápennou nebo vápenocementovou do hl. 50 mm a šířky do 70 mm</t>
  </si>
  <si>
    <t>32</t>
  </si>
  <si>
    <t>974042543</t>
  </si>
  <si>
    <t>Vysekání rýh v dlažbě betonové nebo jiné monolitické hl do 70 mm š do 100 mm</t>
  </si>
  <si>
    <t>-846134010</t>
  </si>
  <si>
    <t>Vysekání rýh v betonové nebo jiné monolitické dlažbě s betonovým podkladem do hl.70 mm a šířky do 100 mm</t>
  </si>
  <si>
    <t>31</t>
  </si>
  <si>
    <t>974042575</t>
  </si>
  <si>
    <t>Vysekání rýh v dlažbě betonové nebo jiné monolitické hl do 200 mm š do 200 mm</t>
  </si>
  <si>
    <t>1867774224</t>
  </si>
  <si>
    <t>Vysekání rýh v betonové nebo jiné monolitické dlažbě s betonovým podkladem do hl. 200 mm a šířky do 200 mm</t>
  </si>
  <si>
    <t>33</t>
  </si>
  <si>
    <t>977131119</t>
  </si>
  <si>
    <t>Vrty příklepovými vrtáky D do 32 mm do cihelného zdiva nebo prostého betonu</t>
  </si>
  <si>
    <t>-215015871</t>
  </si>
  <si>
    <t>Vrty příklepovými vrtáky do cihelného zdiva nebo prostého betonu průměru přes 28 do 32 mm - 2.NP</t>
  </si>
  <si>
    <t>34</t>
  </si>
  <si>
    <t>977131119x</t>
  </si>
  <si>
    <t>Vrty příklepovými vrtáky D do 32 mm do cihelného zdiva nebo prostého betonu 1.NP</t>
  </si>
  <si>
    <t>330419838</t>
  </si>
  <si>
    <t>Vrty příklepovými vrtáky do cihelného zdiva nebo prostého betonu průměru přes 28 do 32 mm - 1.NP</t>
  </si>
  <si>
    <t>35</t>
  </si>
  <si>
    <t>977131219</t>
  </si>
  <si>
    <t>Vrty dovrchní příklepovými vrtáky D do 32 mm do cihelného zdiva nebo prostého betonu</t>
  </si>
  <si>
    <t>-1512990695</t>
  </si>
  <si>
    <t>Vrty příklepovými vrtáky do cihelného zdiva nebo prostého betonu dovrchní (směrem vzhůru), průměru přes 28 do 32 mm</t>
  </si>
  <si>
    <t>37</t>
  </si>
  <si>
    <t>977151116</t>
  </si>
  <si>
    <t>Jádrové vrty diamantovými korunkami do D 80 mm do stavebních materiálů</t>
  </si>
  <si>
    <t>-1112212971</t>
  </si>
  <si>
    <t>Jádrové vrty diamantovými korunkami do stavebních materiálů (železobetonu, betonu, cihel, obkladů, dlažeb, kamene) průměru přes 70 do 80 mm (přípojka plynu)</t>
  </si>
  <si>
    <t>36</t>
  </si>
  <si>
    <t>977151124</t>
  </si>
  <si>
    <t>Jádrové vrty diamantovými korunkami do D 180 mm do stavebních materiálů</t>
  </si>
  <si>
    <t>-1672975375</t>
  </si>
  <si>
    <t>Jádrové vrty diamantovými korunkami do stavebních materiálů (železobetonu, betonu, cihel, obkladů, dlažeb, kamene) průměru přes 150 do 180 mm (prostupy stropem)</t>
  </si>
  <si>
    <t>44</t>
  </si>
  <si>
    <t>978059541</t>
  </si>
  <si>
    <t>Odsekání a odebrání obkladů stěn z vnitřních obkládaček plochy přes 1 m2</t>
  </si>
  <si>
    <t>46943465</t>
  </si>
  <si>
    <t>Odsekání obkladů stěn včetně otlučení podkladní omítky až na zdivo z obkládaček vnitřních, z jakýchkoliv materiálů, plochy přes 1 m2</t>
  </si>
  <si>
    <t>997</t>
  </si>
  <si>
    <t>Přesun sutě</t>
  </si>
  <si>
    <t>997221141</t>
  </si>
  <si>
    <t>Vodorovná doprava suti ze sypkých materiálů stavebním kolečkem do 50 m</t>
  </si>
  <si>
    <t>-1162493903</t>
  </si>
  <si>
    <t>Vodorovná doprava suti stavebním kolečkem s naložením a se složením ze sypkých materiálů, na vzdálenost do 50 m</t>
  </si>
  <si>
    <t>997221611</t>
  </si>
  <si>
    <t>Nakládání suti na dopravní prostředky pro vodorovnou dopravu</t>
  </si>
  <si>
    <t>-834548749</t>
  </si>
  <si>
    <t>Nakládání na dopravní prostředky pro vodorovnou dopravu suti</t>
  </si>
  <si>
    <t>997221845</t>
  </si>
  <si>
    <t>Poplatek za uložení na skládce (skládkovné) odpadu asfaltového bez dehtu kód odpadu 170 302</t>
  </si>
  <si>
    <t>852121362</t>
  </si>
  <si>
    <t>Poplatek za uložení stavebního odpadu na skládce (skládkovné) asfaltového bez obsahu dehtu zatříděného do Katalogu odpadů pod kódem 170 302</t>
  </si>
  <si>
    <t>998</t>
  </si>
  <si>
    <t>Přesun hmot</t>
  </si>
  <si>
    <t>998276101</t>
  </si>
  <si>
    <t>Přesun hmot pro trubní vedení z trub z plastických hmot otevřený výkop</t>
  </si>
  <si>
    <t>-2139975804</t>
  </si>
  <si>
    <t>Přesun hmot pro trubní vedení hloubené z trub z plastických hmot nebo sklolaminátových pro vodovody nebo kanalizace v otevřeném výkopu dopravní vzdálenost do 15 m</t>
  </si>
  <si>
    <t>PSV</t>
  </si>
  <si>
    <t>Práce a dodávky PSV</t>
  </si>
  <si>
    <t>721</t>
  </si>
  <si>
    <t>Zdravotechnika - vnitřní kanalizace</t>
  </si>
  <si>
    <t>227</t>
  </si>
  <si>
    <t>721110962</t>
  </si>
  <si>
    <t>Potrubí kameninové propojení potrubí DN 125</t>
  </si>
  <si>
    <t>16</t>
  </si>
  <si>
    <t>-1238645146</t>
  </si>
  <si>
    <t>Opravy odpadního potrubí kameninového propojení dosavadního potrubí DN 125</t>
  </si>
  <si>
    <t>228</t>
  </si>
  <si>
    <t>721171906</t>
  </si>
  <si>
    <t>Potrubí z PP vsazení odbočky do hrdla DN 125</t>
  </si>
  <si>
    <t>1498732177</t>
  </si>
  <si>
    <t>Opravy odpadního potrubí plastového vsazení odbočky do potrubí DN 125</t>
  </si>
  <si>
    <t>149</t>
  </si>
  <si>
    <t>721174005</t>
  </si>
  <si>
    <t>Potrubí kanalizační z PP svodné DN 110</t>
  </si>
  <si>
    <t>-472831502</t>
  </si>
  <si>
    <t>Potrubí z plastových trub polypropylenové svodné (ležaté) DN 110</t>
  </si>
  <si>
    <t>150</t>
  </si>
  <si>
    <t>721174042</t>
  </si>
  <si>
    <t>Potrubí kanalizační z PP připojovací DN 40</t>
  </si>
  <si>
    <t>-480979869</t>
  </si>
  <si>
    <t>Potrubí z plastových trub polypropylenové připojovací DN 40</t>
  </si>
  <si>
    <t>151</t>
  </si>
  <si>
    <t>721174043</t>
  </si>
  <si>
    <t>Potrubí kanalizační z PP připojovací DN 50</t>
  </si>
  <si>
    <t>810899597</t>
  </si>
  <si>
    <t>Potrubí z plastových trub polypropylenové připojovací DN 50</t>
  </si>
  <si>
    <t>152</t>
  </si>
  <si>
    <t>721174044</t>
  </si>
  <si>
    <t>Potrubí kanalizační z PP připojovací DN 75</t>
  </si>
  <si>
    <t>-1299895914</t>
  </si>
  <si>
    <t>Potrubí z plastových trub polypropylenové připojovací DN 75</t>
  </si>
  <si>
    <t>154</t>
  </si>
  <si>
    <t>721194104</t>
  </si>
  <si>
    <t>Vyvedení a upevnění odpadních výpustek DN 40</t>
  </si>
  <si>
    <t>1529206087</t>
  </si>
  <si>
    <t>Vyměření přípojek na potrubí vyvedení a upevnění odpadních výpustek DN 40</t>
  </si>
  <si>
    <t>155</t>
  </si>
  <si>
    <t>721194105</t>
  </si>
  <si>
    <t>Vyvedení a upevnění odpadních výpustek DN 50</t>
  </si>
  <si>
    <t>-1090979003</t>
  </si>
  <si>
    <t>Vyměření přípojek na potrubí vyvedení a upevnění odpadních výpustek DN 50</t>
  </si>
  <si>
    <t>153</t>
  </si>
  <si>
    <t>721194109</t>
  </si>
  <si>
    <t>Vyvedení a upevnění odpadních výpustek DN 100</t>
  </si>
  <si>
    <t>1879396589</t>
  </si>
  <si>
    <t>Vyměření přípojek na potrubí vyvedení a upevnění odpadních výpustek DN 100</t>
  </si>
  <si>
    <t>156</t>
  </si>
  <si>
    <t>721290111</t>
  </si>
  <si>
    <t>Zkouška těsnosti potrubí kanalizace vodou do DN 125</t>
  </si>
  <si>
    <t>-1770677608</t>
  </si>
  <si>
    <t>Zkouška těsnosti kanalizace v objektech vodou do DN 125</t>
  </si>
  <si>
    <t>229</t>
  </si>
  <si>
    <t>721300922</t>
  </si>
  <si>
    <t>Pročištění svodů ležatých do DN 300</t>
  </si>
  <si>
    <t>123444174</t>
  </si>
  <si>
    <t>Pročištění ležatých svodů do DN 300</t>
  </si>
  <si>
    <t>157</t>
  </si>
  <si>
    <t>998721101</t>
  </si>
  <si>
    <t>Přesun hmot tonážní pro vnitřní kanalizace v objektech v do 6 m</t>
  </si>
  <si>
    <t>239844269</t>
  </si>
  <si>
    <t>Přesun hmot pro vnitřní kanalizace stanovený z hmotnosti přesunovaného materiálu vodorovná dopravní vzdálenost do 50 m v objektech výšky do 6 m</t>
  </si>
  <si>
    <t>722</t>
  </si>
  <si>
    <t>Zdravotechnika - vnitřní vodovod</t>
  </si>
  <si>
    <t>164</t>
  </si>
  <si>
    <t>722130233</t>
  </si>
  <si>
    <t>Potrubí vodovodní ocelové závitové pozinkované svařované běžné DN 25</t>
  </si>
  <si>
    <t>179746559</t>
  </si>
  <si>
    <t>Potrubí z ocelových trubek pozinkovaných závitových svařovaných běžných DN 25</t>
  </si>
  <si>
    <t>230</t>
  </si>
  <si>
    <t>722131933</t>
  </si>
  <si>
    <t>Potrubí pozinkované závitové propojení potrubí DN 25</t>
  </si>
  <si>
    <t>1549334680</t>
  </si>
  <si>
    <t>Opravy vodovodního potrubí z ocelových trubek pozinkovaných závitových propojení dosavadního potrubí DN 25</t>
  </si>
  <si>
    <t>231</t>
  </si>
  <si>
    <t>722131934</t>
  </si>
  <si>
    <t>Potrubí pozinkované závitové propojení potrubí DN 32</t>
  </si>
  <si>
    <t>1832709003</t>
  </si>
  <si>
    <t>Opravy vodovodního potrubí z ocelových trubek pozinkovaných závitových propojení dosavadního potrubí DN 32</t>
  </si>
  <si>
    <t>158</t>
  </si>
  <si>
    <t>722176113</t>
  </si>
  <si>
    <t>Montáž potrubí plastové spojované svary polyfuzně do D 25 mm</t>
  </si>
  <si>
    <t>255345935</t>
  </si>
  <si>
    <t>Montáž potrubí z plastových trub svařovaných polyfuzně D přes 20 do 25 mm</t>
  </si>
  <si>
    <t>159</t>
  </si>
  <si>
    <t>28615152</t>
  </si>
  <si>
    <t>trubka vodovodní tlaková PPR řada PN 20 D 20mm dl 4m</t>
  </si>
  <si>
    <t>423834322</t>
  </si>
  <si>
    <t>160</t>
  </si>
  <si>
    <t>28615153</t>
  </si>
  <si>
    <t>trubka vodovodní tlaková PPR řada PN 20 D 25mm dl 4m</t>
  </si>
  <si>
    <t>953315092</t>
  </si>
  <si>
    <t>161</t>
  </si>
  <si>
    <t>722176114</t>
  </si>
  <si>
    <t>Montáž potrubí plastové spojované svary polyfuzně do D 32 mm</t>
  </si>
  <si>
    <t>69663031</t>
  </si>
  <si>
    <t>Montáž potrubí z plastových trub svařovaných polyfuzně D přes 25 do 32 mm</t>
  </si>
  <si>
    <t>162</t>
  </si>
  <si>
    <t>28616559</t>
  </si>
  <si>
    <t>trubka vodovodní vícevrstvá PEX 40x5,5mm DN 32</t>
  </si>
  <si>
    <t>-2060436668</t>
  </si>
  <si>
    <t>165</t>
  </si>
  <si>
    <t>722181123</t>
  </si>
  <si>
    <t>Ochrana vodovodního potrubí zvuk tlumícími objímkami do DN 25 mm</t>
  </si>
  <si>
    <t>180194395</t>
  </si>
  <si>
    <t>Ochrana potrubí zvuk tlumícími objímkami DN do 25 mm</t>
  </si>
  <si>
    <t>163</t>
  </si>
  <si>
    <t>722190401</t>
  </si>
  <si>
    <t>Vyvedení a upevnění výpustku do DN 25</t>
  </si>
  <si>
    <t>-884462965</t>
  </si>
  <si>
    <t>Zřízení přípojek na potrubí vyvedení a upevnění výpustek do DN 25</t>
  </si>
  <si>
    <t>166</t>
  </si>
  <si>
    <t>722220152</t>
  </si>
  <si>
    <t>Nástěnka závitová plastová PPR PN 20 DN 20 x G 1/2</t>
  </si>
  <si>
    <t>1167577534</t>
  </si>
  <si>
    <t>Armatury s jedním závitem plastové (PPR) PN 20 (SDR 6) DN 20 x G 1/2</t>
  </si>
  <si>
    <t>167</t>
  </si>
  <si>
    <t>722221134</t>
  </si>
  <si>
    <t>Ventil výtokový G 1/2 s jedním závitem</t>
  </si>
  <si>
    <t>-85479102</t>
  </si>
  <si>
    <t>Armatury s jedním závitem ventily výtokové G 1/2</t>
  </si>
  <si>
    <t>169</t>
  </si>
  <si>
    <t>722240102</t>
  </si>
  <si>
    <t>Ventily plastové PPR přímé DN 25</t>
  </si>
  <si>
    <t>-213757061</t>
  </si>
  <si>
    <t>Armatury z plastických hmot ventily (PPR) přímé DN 25</t>
  </si>
  <si>
    <t>170</t>
  </si>
  <si>
    <t>722250133</t>
  </si>
  <si>
    <t>Hydrantový systém s tvarově stálou hadicí D 25 x 30 m celoplechový</t>
  </si>
  <si>
    <t>-1528540857</t>
  </si>
  <si>
    <t>Požární příslušenství a armatury hydrantový systém s tvarově stálou hadicí celoplechový D 25 x 30 m</t>
  </si>
  <si>
    <t>168</t>
  </si>
  <si>
    <t>722263205</t>
  </si>
  <si>
    <t>Vodoměr závitový jednovtokový suchoběžný do 100°C G 1/2 x 80 mm Qn 1,5 m3/h horizontální</t>
  </si>
  <si>
    <t>-1131168688</t>
  </si>
  <si>
    <t>Vodoměry pro vodu do 100°C závitové horizontální jednovtokové G 1/2 x 80 mm Qn 1,5</t>
  </si>
  <si>
    <t>171</t>
  </si>
  <si>
    <t>722290226</t>
  </si>
  <si>
    <t>Zkouška těsnosti vodovodního potrubí závitového do DN 50</t>
  </si>
  <si>
    <t>1414377890</t>
  </si>
  <si>
    <t>Zkoušky, proplach a desinfekce vodovodního potrubí zkoušky těsnosti vodovodního potrubí závitového do DN 50</t>
  </si>
  <si>
    <t>172</t>
  </si>
  <si>
    <t>722290234</t>
  </si>
  <si>
    <t>Proplach a dezinfekce vodovodního potrubí do DN 80</t>
  </si>
  <si>
    <t>-177043110</t>
  </si>
  <si>
    <t>Zkoušky, proplach a desinfekce vodovodního potrubí proplach a desinfekce vodovodního potrubí do DN 80</t>
  </si>
  <si>
    <t>173</t>
  </si>
  <si>
    <t>998722101</t>
  </si>
  <si>
    <t>Přesun hmot tonážní pro vnitřní vodovod v objektech v do 6 m</t>
  </si>
  <si>
    <t>143284459</t>
  </si>
  <si>
    <t>Přesun hmot pro vnitřní vodovod stanovený z hmotnosti přesunovaného materiálu vodorovná dopravní vzdálenost do 50 m v objektech výšky do 6 m</t>
  </si>
  <si>
    <t>723</t>
  </si>
  <si>
    <t>Zdravotechnika - vnitřní plynovod</t>
  </si>
  <si>
    <t>175</t>
  </si>
  <si>
    <t>723111205</t>
  </si>
  <si>
    <t>Potrubí ocelové závitové černé bezešvé svařované běžné DN 32</t>
  </si>
  <si>
    <t>-1637142955</t>
  </si>
  <si>
    <t>Potrubí z ocelových trubek závitových černých spojovaných svařováním, bezešvých běžných DN 32</t>
  </si>
  <si>
    <t>176</t>
  </si>
  <si>
    <t>723150341</t>
  </si>
  <si>
    <t>Redukce zhotovená kováním přes 1 DN DN 32/20</t>
  </si>
  <si>
    <t>-528544548</t>
  </si>
  <si>
    <t>Potrubí z ocelových trubek hladkých redukce - zhotovení kováním přes 1 DN DN 32/ 20</t>
  </si>
  <si>
    <t>177</t>
  </si>
  <si>
    <t>723150366</t>
  </si>
  <si>
    <t>Chránička D 44,5x2,6 mm</t>
  </si>
  <si>
    <t>-1587296910</t>
  </si>
  <si>
    <t>Potrubí z ocelových trubek hladkých chráničky Ø 44,5/2,6</t>
  </si>
  <si>
    <t>179</t>
  </si>
  <si>
    <t>723160204</t>
  </si>
  <si>
    <t>Přípojka k plynoměru spojované na závit bez ochozu G 1</t>
  </si>
  <si>
    <t>-607567893</t>
  </si>
  <si>
    <t>Přípojky k plynoměrům spojované na závit bez ochozu G 1</t>
  </si>
  <si>
    <t>178</t>
  </si>
  <si>
    <t>723160334</t>
  </si>
  <si>
    <t>Rozpěrka přípojek plynoměru G 1</t>
  </si>
  <si>
    <t>634085490</t>
  </si>
  <si>
    <t>Přípojky k plynoměrům rozpěrky přípojek G 1</t>
  </si>
  <si>
    <t>180</t>
  </si>
  <si>
    <t>723170114</t>
  </si>
  <si>
    <t>Potrubí plynové plastové Pe 100, PN 0,4 MPa, D 32 x 3,0 mm spojované elektrotvarovkami</t>
  </si>
  <si>
    <t>1536834024</t>
  </si>
  <si>
    <t>Potrubí z plastových trub Pe100 spojovaných elektrotvarovkami PN 0,4 MPa (SDR 11) D 32 x 3,0 mm</t>
  </si>
  <si>
    <t>181</t>
  </si>
  <si>
    <t>723190104.IVR</t>
  </si>
  <si>
    <t xml:space="preserve">Přípojka plynovodní nerezová hadice FLEXIGAS IVAR G3/4  x G3/4  délky 50 cm spojovaná na závit</t>
  </si>
  <si>
    <t>1784222949</t>
  </si>
  <si>
    <t>Přípojka plynovodní nerezová hadice FLEXIGAS IVAR G1/2 F x G1/2 F délky 75 cm spojovaná na závit</t>
  </si>
  <si>
    <t>182</t>
  </si>
  <si>
    <t>723190253</t>
  </si>
  <si>
    <t>Výpustky plynovodní vedení a upevnění DN 25</t>
  </si>
  <si>
    <t>-1907954424</t>
  </si>
  <si>
    <t>Přípojky plynovodní ke strojům a zařízením z trubek vyvedení a upevnění plynovodních výpustek na potrubí DN 25</t>
  </si>
  <si>
    <t>183</t>
  </si>
  <si>
    <t>723214114</t>
  </si>
  <si>
    <t>Filtr plynový přírubový DN 25 PN 25 do 70°C těleso uhlíková ocel</t>
  </si>
  <si>
    <t>188869515</t>
  </si>
  <si>
    <t>Armatury přírubové plynové filtry těleso uhlíková ocel PN 25 do 70°C (C 26 601 525) DN 25</t>
  </si>
  <si>
    <t>185</t>
  </si>
  <si>
    <t>723230232</t>
  </si>
  <si>
    <t>Kulový uzávěr G 1 FF s integrovanou tlakovou zátkou</t>
  </si>
  <si>
    <t>-1549956396</t>
  </si>
  <si>
    <t xml:space="preserve">Armatury se dvěma závity kulové uzávěry s integrovanou tlakovou zátkou pro měření provozního přetlaku a zkoušku těsnosti G 1 </t>
  </si>
  <si>
    <t>188</t>
  </si>
  <si>
    <t>723231164</t>
  </si>
  <si>
    <t>Kohout kulový přímý G 1 PN 42 do 185°C plnoprůtokový vnitřní závit těžká řada</t>
  </si>
  <si>
    <t>181015414</t>
  </si>
  <si>
    <t>Armatury se dvěma závity kohouty kulové PN 42 do 185°C plnoprůtokové vnitřní závit těžká řada G 1</t>
  </si>
  <si>
    <t>187</t>
  </si>
  <si>
    <t>723234311.GMR</t>
  </si>
  <si>
    <t>Regulátor tlaku plynu RP-6z středotlaký jednostupňový výkon do 6 m3/hod pro zemní plyn</t>
  </si>
  <si>
    <t>-1863599514</t>
  </si>
  <si>
    <t>Regulátor tlaku plynu RP-6z středotlaký jednostupňový pro zemní plyn</t>
  </si>
  <si>
    <t>215</t>
  </si>
  <si>
    <t>723239102</t>
  </si>
  <si>
    <t>Montáž armatur plynovodních se dvěma závity G 3/4 ostatní typ</t>
  </si>
  <si>
    <t>-1225269465</t>
  </si>
  <si>
    <t>Armatury se dvěma závity montáž armatur se dvěma závity ostatních typů G 3/4</t>
  </si>
  <si>
    <t>216</t>
  </si>
  <si>
    <t>IVR.G2T407C00</t>
  </si>
  <si>
    <t>Kulový uzávěr plyn rohový - s FIREBAG - 3/4"Mx3/4"F</t>
  </si>
  <si>
    <t>-2068768387</t>
  </si>
  <si>
    <t>217</t>
  </si>
  <si>
    <t>55138502</t>
  </si>
  <si>
    <t>trubka nerezová ohebná pro plyn vlnovcová DN 15 3/4"</t>
  </si>
  <si>
    <t>-11564993</t>
  </si>
  <si>
    <t>189</t>
  </si>
  <si>
    <t>998723101</t>
  </si>
  <si>
    <t>Přesun hmot tonážní pro vnitřní plynovod v objektech v do 6 m</t>
  </si>
  <si>
    <t>671425686</t>
  </si>
  <si>
    <t>Přesun hmot pro vnitřní plynovod stanovený z hmotnosti přesunovaného materiálu vodorovná dopravní vzdálenost do 50 m v objektech výšky do 6 m</t>
  </si>
  <si>
    <t>725</t>
  </si>
  <si>
    <t>Zdravotechnika - zařizovací předměty</t>
  </si>
  <si>
    <t>218</t>
  </si>
  <si>
    <t>725110811</t>
  </si>
  <si>
    <t>Demontáž klozetů splachovací s nádrží</t>
  </si>
  <si>
    <t>-2061914787</t>
  </si>
  <si>
    <t>Demontáž klozetů splachovacích s nádrží nebo tlakovým splachovačem</t>
  </si>
  <si>
    <t>192</t>
  </si>
  <si>
    <t>725119121</t>
  </si>
  <si>
    <t>Montáž klozetových mís standardních</t>
  </si>
  <si>
    <t>1843972726</t>
  </si>
  <si>
    <t>Zařízení záchodů montáž klozetových mís standardních</t>
  </si>
  <si>
    <t>193</t>
  </si>
  <si>
    <t>64231111</t>
  </si>
  <si>
    <t>klozet keramický bílý samostatně stojící ploché splachování odpad svislý bílý 360x510x400mm</t>
  </si>
  <si>
    <t>1959537938</t>
  </si>
  <si>
    <t>klozet keramický bílý samostatně stojící ploché splachování bílý 360x510x400mm</t>
  </si>
  <si>
    <t>219</t>
  </si>
  <si>
    <t>725210821</t>
  </si>
  <si>
    <t>Demontáž umyvadel bez výtokových armatur</t>
  </si>
  <si>
    <t>218443667</t>
  </si>
  <si>
    <t>Demontáž umyvadel bez výtokových armatur umyvadel</t>
  </si>
  <si>
    <t>194</t>
  </si>
  <si>
    <t>725219102</t>
  </si>
  <si>
    <t>Montáž umyvadla připevněného na šrouby do zdiva</t>
  </si>
  <si>
    <t>-1868612521</t>
  </si>
  <si>
    <t>Umyvadla montáž umyvadel ostatních typů na šrouby do zdiva</t>
  </si>
  <si>
    <t>195</t>
  </si>
  <si>
    <t>64211054</t>
  </si>
  <si>
    <t>umyvadlo keramické závěsné s otvorem bílé š 600mm</t>
  </si>
  <si>
    <t>1325965091</t>
  </si>
  <si>
    <t>220</t>
  </si>
  <si>
    <t>725220842</t>
  </si>
  <si>
    <t>Demontáž van ocelových volně stojících</t>
  </si>
  <si>
    <t>-1151541604</t>
  </si>
  <si>
    <t>196</t>
  </si>
  <si>
    <t>725229102</t>
  </si>
  <si>
    <t>Montáž vany se zápachovou uzávěrkou ocelové</t>
  </si>
  <si>
    <t>1831617720</t>
  </si>
  <si>
    <t>Vany bez výtokových armatur montáž van se zápachovou uzávěrkou ocelových</t>
  </si>
  <si>
    <t>197</t>
  </si>
  <si>
    <t>55220504</t>
  </si>
  <si>
    <t>vana plechová smaltovaná bílá 1700x700mm</t>
  </si>
  <si>
    <t>56214678</t>
  </si>
  <si>
    <t>198</t>
  </si>
  <si>
    <t>56245724</t>
  </si>
  <si>
    <t>dvířka vanová bílá 200x200mm</t>
  </si>
  <si>
    <t>-167140250</t>
  </si>
  <si>
    <t>221</t>
  </si>
  <si>
    <t>725240812</t>
  </si>
  <si>
    <t>Demontáž vaniček sprchových bez výtokových armatur</t>
  </si>
  <si>
    <t>-514244986</t>
  </si>
  <si>
    <t>Demontáž sprchových kabin a vaniček bez výtokových armatur vaniček</t>
  </si>
  <si>
    <t>199</t>
  </si>
  <si>
    <t>725241901</t>
  </si>
  <si>
    <t>Montáž vaničky sprchové</t>
  </si>
  <si>
    <t>728490828</t>
  </si>
  <si>
    <t>Sprchové vaničky montáž sprchových vaniček</t>
  </si>
  <si>
    <t>200</t>
  </si>
  <si>
    <t>55423000</t>
  </si>
  <si>
    <t>vanička sprchová akrylátová čtvercová 800x800mm</t>
  </si>
  <si>
    <t>-128882066</t>
  </si>
  <si>
    <t>222</t>
  </si>
  <si>
    <t>725310823</t>
  </si>
  <si>
    <t>Demontáž dřez jednoduchý vestavěný v kuchyňských sestavách bez výtokových armatur</t>
  </si>
  <si>
    <t>-1352068592</t>
  </si>
  <si>
    <t>Demontáž dřezů jednodílných bez výtokových armatur vestavěných v kuchyňských sestavách</t>
  </si>
  <si>
    <t>201</t>
  </si>
  <si>
    <t>725319111</t>
  </si>
  <si>
    <t>Montáž dřezu ostatních typů</t>
  </si>
  <si>
    <t>-758899965</t>
  </si>
  <si>
    <t>Dřezy bez výtokových armatur montáž dřezů ostatních typů</t>
  </si>
  <si>
    <t>202</t>
  </si>
  <si>
    <t>55231082</t>
  </si>
  <si>
    <t>dřez nerez s odkládací ploškou vestavný matný 560x480mm</t>
  </si>
  <si>
    <t>1754661347</t>
  </si>
  <si>
    <t>223</t>
  </si>
  <si>
    <t>725530823</t>
  </si>
  <si>
    <t>Demontáž ohřívač elektrický tlakový do 200 litrů</t>
  </si>
  <si>
    <t>1138530710</t>
  </si>
  <si>
    <t>Demontáž elektrických zásobníkových ohřívačů vody tlakových od 50 do 200 l</t>
  </si>
  <si>
    <t>203</t>
  </si>
  <si>
    <t>725539204</t>
  </si>
  <si>
    <t>Montáž ohřívačů zásobníkových závěsných tlakových do 125 litrů</t>
  </si>
  <si>
    <t>-1530496391</t>
  </si>
  <si>
    <t>Elektrické ohřívače zásobníkové montáž tlakových ohřívačů závěsných (svislých nebo vodorovných) přes 80 do 125 l</t>
  </si>
  <si>
    <t>204</t>
  </si>
  <si>
    <t>DZD.1108108101</t>
  </si>
  <si>
    <t xml:space="preserve">ohřívač vody zásobníkový  závěsný, svislý objem 100 l</t>
  </si>
  <si>
    <t>-208280982</t>
  </si>
  <si>
    <t>ohřívač vody zásobníkový závěsný, svislý objem 100 l</t>
  </si>
  <si>
    <t>205</t>
  </si>
  <si>
    <t>48438691</t>
  </si>
  <si>
    <t>ohřívač vody elektrický zásobníkový závěsný akumulační svislý příkon 125L 2kW</t>
  </si>
  <si>
    <t>-1508230127</t>
  </si>
  <si>
    <t>212</t>
  </si>
  <si>
    <t>725811115</t>
  </si>
  <si>
    <t>Ventil nástěnný pevný výtok G1/2x80 mm</t>
  </si>
  <si>
    <t>-309645403</t>
  </si>
  <si>
    <t>Ventily nástěnné s pevným výtokem G 1/2 x 80 mm</t>
  </si>
  <si>
    <t>213</t>
  </si>
  <si>
    <t>725819401</t>
  </si>
  <si>
    <t>Montáž ventilů rohových G 1/2 s připojovací trubičkou</t>
  </si>
  <si>
    <t>-685318533</t>
  </si>
  <si>
    <t>Ventily montáž ventilů ostatních typů rohových s připojovací trubičkou G 1/2</t>
  </si>
  <si>
    <t>214</t>
  </si>
  <si>
    <t>725819401X</t>
  </si>
  <si>
    <t>-692516556</t>
  </si>
  <si>
    <t>Rohový ventil</t>
  </si>
  <si>
    <t>226</t>
  </si>
  <si>
    <t>725820801</t>
  </si>
  <si>
    <t>Demontáž baterie nástěnné do G 3 / 4</t>
  </si>
  <si>
    <t>-103404323</t>
  </si>
  <si>
    <t>Demontáž baterií nástěnných do G 3/4</t>
  </si>
  <si>
    <t>206</t>
  </si>
  <si>
    <t>725829101</t>
  </si>
  <si>
    <t>Montáž baterie nástěnné dřezové pákové a klasické</t>
  </si>
  <si>
    <t>1848977050</t>
  </si>
  <si>
    <t>Baterie dřezové montáž ostatních typů nástěnných pákových nebo klasických</t>
  </si>
  <si>
    <t>207</t>
  </si>
  <si>
    <t>55143977</t>
  </si>
  <si>
    <t>baterie dřezová páková nástěnná s kulatým ústím 200mm</t>
  </si>
  <si>
    <t>1219123365</t>
  </si>
  <si>
    <t>208</t>
  </si>
  <si>
    <t>725829121</t>
  </si>
  <si>
    <t>Montáž baterie umyvadlové nástěnné pákové a klasické ostatní typ</t>
  </si>
  <si>
    <t>-18684123</t>
  </si>
  <si>
    <t>Baterie umyvadlové montáž ostatních typů nástěnných pákových nebo klasických</t>
  </si>
  <si>
    <t>209</t>
  </si>
  <si>
    <t>55143990</t>
  </si>
  <si>
    <t>baterie umyvadlová stojánková klasická bez výpusti otáčívé ústí 150mm</t>
  </si>
  <si>
    <t>-760240170</t>
  </si>
  <si>
    <t>210</t>
  </si>
  <si>
    <t>725839101</t>
  </si>
  <si>
    <t>Montáž baterie vanové nástěnné G 1/2 ostatní typ</t>
  </si>
  <si>
    <t>-1097935842</t>
  </si>
  <si>
    <t>Baterie vanové montáž ostatních typů nástěnných nebo stojánkových G 1/2</t>
  </si>
  <si>
    <t>211</t>
  </si>
  <si>
    <t>55144829</t>
  </si>
  <si>
    <t>baterie vanová s ložnou vidlicí 1/2"x100mm otočný výtok</t>
  </si>
  <si>
    <t>476635594</t>
  </si>
  <si>
    <t>224</t>
  </si>
  <si>
    <t>725840850</t>
  </si>
  <si>
    <t>Demontáž baterie sprch diferenciální do G 3/4x1</t>
  </si>
  <si>
    <t>1035574259</t>
  </si>
  <si>
    <t>Demontáž baterií sprchových diferenciálních do G 3/4 x 1</t>
  </si>
  <si>
    <t>225</t>
  </si>
  <si>
    <t>725860811</t>
  </si>
  <si>
    <t>Demontáž uzávěrů zápachu jednoduchých</t>
  </si>
  <si>
    <t>-1874322690</t>
  </si>
  <si>
    <t>Demontáž zápachových uzávěrek pro zařizovací předměty jednoduchých</t>
  </si>
  <si>
    <t>731</t>
  </si>
  <si>
    <t>Ústřední vytápění - kotelny</t>
  </si>
  <si>
    <t>282</t>
  </si>
  <si>
    <t>731100801</t>
  </si>
  <si>
    <t>Demontáž kotle litinového Viadrus U 22, G21, G23, Emka, MPO nebo Pluto 3 články</t>
  </si>
  <si>
    <t>346168493</t>
  </si>
  <si>
    <t>Demontáž kotlů litinových článkových počet čl./hmotnost kotle (t) 3 čl./0,140 t</t>
  </si>
  <si>
    <t>233</t>
  </si>
  <si>
    <t>731244494</t>
  </si>
  <si>
    <t>Montáž kotle ocelového závěsného na plyn kondenzačního o výkonu do 50 kW</t>
  </si>
  <si>
    <t>-38800519</t>
  </si>
  <si>
    <t>Kotle ocelové teplovodní plynové závěsné kondenzační montáž kotlů kondenzačních ostatních typů o výkonu přes 28 do 50 kW</t>
  </si>
  <si>
    <t>235</t>
  </si>
  <si>
    <t>731244494x</t>
  </si>
  <si>
    <t>1629432441</t>
  </si>
  <si>
    <t>Soubor zařízení technické místnosti:
Vitodens 200-W 12-98kW, 2-kotl. zař
2x Kotel Vitodens 200-W B2HA 49kW
2x Vitotronic 100 HC1B obslužná jednotka
TD Vitodens 200-W B2HA 49/60kW + HC1B CZ
2x Připojovací sada topného okruhu
Boční kryt pro připojovací sadu
Držák na stěnu 2-kotl. zař.
2x Kaskádový modul
Stěn. konzole pro Vitotronic
TD Přip. sada topného okruhu
Vitotronic 300-K MW2B
TD Vitotronic 300-K MW2B CZ
2x Plynový uzavírací kohout 3/4 s TAE
HVDT pro hydraulickou kaskádu do 594 kW
Plynový filtr Rp 3/4
Neutralizační zař. GENO-Neutra V N-70
Vitodens 200-W spal. kaskáda 2x49/60 kW
Rozšíření pro 2.+3. topný okruh MW2B
Čidlo výstupní teploty NTC Nr.2 l=5800</t>
  </si>
  <si>
    <t>234</t>
  </si>
  <si>
    <t>731341140</t>
  </si>
  <si>
    <t>Hadice napouštěcí pryžové D 20/28</t>
  </si>
  <si>
    <t>-346711835</t>
  </si>
  <si>
    <t>Hadice napouštěcí pryžové Ø 20/28</t>
  </si>
  <si>
    <t>236</t>
  </si>
  <si>
    <t>998731101</t>
  </si>
  <si>
    <t>Přesun hmot tonážní pro kotelny v objektech v do 6 m</t>
  </si>
  <si>
    <t>831708431</t>
  </si>
  <si>
    <t>Přesun hmot pro kotelny stanovený z hmotnosti přesunovaného materiálu vodorovná dopravní vzdálenost do 50 m v objektech výšky do 6 m</t>
  </si>
  <si>
    <t>732</t>
  </si>
  <si>
    <t>Ústřední vytápění - strojovny</t>
  </si>
  <si>
    <t>237</t>
  </si>
  <si>
    <t>732199100</t>
  </si>
  <si>
    <t>Montáž orientačních štítků</t>
  </si>
  <si>
    <t>1390305038</t>
  </si>
  <si>
    <t>Montáž štítků orientačních</t>
  </si>
  <si>
    <t>238</t>
  </si>
  <si>
    <t>732331614.RFX</t>
  </si>
  <si>
    <t>Nádoba tlaková expanzní s membránou Reflex NG závitové připojení PN 0,6 o objemu 25 l</t>
  </si>
  <si>
    <t>-97099526</t>
  </si>
  <si>
    <t>239</t>
  </si>
  <si>
    <t>732421475.PMP</t>
  </si>
  <si>
    <t>Čerpadlo teplovodní mokroběžné závitové oběhové Stratos 30/1-12 DN 32 výtlak do 11,0 m průtok 11,0 m3/h pro vytápění</t>
  </si>
  <si>
    <t>-130027462</t>
  </si>
  <si>
    <t>Čerpadlo teplovodní mokroběžné závitové oběhové výtlak nad 6,5 m průtok min 12,0 m3/h pro vytápění</t>
  </si>
  <si>
    <t>240</t>
  </si>
  <si>
    <t>998732101</t>
  </si>
  <si>
    <t>Přesun hmot tonážní pro strojovny v objektech v do 6 m</t>
  </si>
  <si>
    <t>-1831889585</t>
  </si>
  <si>
    <t>Přesun hmot pro strojovny stanovený z hmotnosti přesunovaného materiálu vodorovná dopravní vzdálenost do 50 m v objektech výšky do 6 m</t>
  </si>
  <si>
    <t>733</t>
  </si>
  <si>
    <t>Ústřední vytápění - rozvodné potrubí</t>
  </si>
  <si>
    <t>242</t>
  </si>
  <si>
    <t>733223102</t>
  </si>
  <si>
    <t>Potrubí měděné tvrdé spojované měkkým pájením D 15x1</t>
  </si>
  <si>
    <t>1747752605</t>
  </si>
  <si>
    <t>Potrubí z trubek měděných tvrdých spojovaných měkkým pájením Ø 15/1</t>
  </si>
  <si>
    <t>243</t>
  </si>
  <si>
    <t>733223103</t>
  </si>
  <si>
    <t>Potrubí měděné tvrdé spojované měkkým pájením D 18x1</t>
  </si>
  <si>
    <t>1122551358</t>
  </si>
  <si>
    <t>Potrubí z trubek měděných tvrdých spojovaných měkkým pájením Ø 18/1</t>
  </si>
  <si>
    <t>244</t>
  </si>
  <si>
    <t>733223104</t>
  </si>
  <si>
    <t>Potrubí měděné tvrdé spojované měkkým pájením D 22x1</t>
  </si>
  <si>
    <t>-370463507</t>
  </si>
  <si>
    <t>Potrubí z trubek měděných tvrdých spojovaných měkkým pájením Ø 22/1</t>
  </si>
  <si>
    <t>245</t>
  </si>
  <si>
    <t>733223105</t>
  </si>
  <si>
    <t>Potrubí měděné tvrdé spojované měkkým pájením D 28x1,5</t>
  </si>
  <si>
    <t>-933642190</t>
  </si>
  <si>
    <t>Potrubí z trubek měděných tvrdých spojovaných měkkým pájením Ø 28/1,5</t>
  </si>
  <si>
    <t>246</t>
  </si>
  <si>
    <t>733223106</t>
  </si>
  <si>
    <t>Potrubí měděné tvrdé spojované měkkým pájením D 35x1,5</t>
  </si>
  <si>
    <t>-122409495</t>
  </si>
  <si>
    <t>Potrubí z trubek měděných tvrdých spojovaných měkkým pájením Ø 35/1,5</t>
  </si>
  <si>
    <t>247</t>
  </si>
  <si>
    <t>733223107</t>
  </si>
  <si>
    <t>Potrubí měděné tvrdé spojované měkkým pájením D 42x1,5</t>
  </si>
  <si>
    <t>-1182653305</t>
  </si>
  <si>
    <t>Potrubí z trubek měděných tvrdých spojovaných měkkým pájením Ø 42/1,5</t>
  </si>
  <si>
    <t>248</t>
  </si>
  <si>
    <t>733223108</t>
  </si>
  <si>
    <t>Potrubí měděné tvrdé spojované měkkým pájením D 54x2</t>
  </si>
  <si>
    <t>-359755083</t>
  </si>
  <si>
    <t>Potrubí z trubek měděných tvrdých spojovaných měkkým pájením Ø 54/2</t>
  </si>
  <si>
    <t>249</t>
  </si>
  <si>
    <t>733224228</t>
  </si>
  <si>
    <t>Příplatek k potrubí měděnému za zhotovení přípojky z trubek měděných D 54x2</t>
  </si>
  <si>
    <t>-750066293</t>
  </si>
  <si>
    <t>Potrubí z trubek měděných Příplatek k cenám za zhotovení přípojky z trubek měděných Ø 54/2</t>
  </si>
  <si>
    <t>241</t>
  </si>
  <si>
    <t>733231116</t>
  </si>
  <si>
    <t>Kompenzátor pro měděné potrubí D 35 tvaru U s hladkými ohyby s konci na vnitřní pájení</t>
  </si>
  <si>
    <t>1831759441</t>
  </si>
  <si>
    <t>Kompenzátory pro měděné potrubí tvaru U s hladkými ohyby s konci na vnitřní pájení D 35</t>
  </si>
  <si>
    <t>283</t>
  </si>
  <si>
    <t>733290801</t>
  </si>
  <si>
    <t>Demontáž potrubí měděného do D 35x1,5 mm</t>
  </si>
  <si>
    <t>377544368</t>
  </si>
  <si>
    <t>Demontáž potrubí z trubek měděných Ø do 35/1,5</t>
  </si>
  <si>
    <t>250</t>
  </si>
  <si>
    <t>733291101</t>
  </si>
  <si>
    <t>Zkouška těsnosti potrubí měděné do D 35x1,5</t>
  </si>
  <si>
    <t>-1725198873</t>
  </si>
  <si>
    <t>Zkoušky těsnosti potrubí z trubek měděných Ø do 35/1,5</t>
  </si>
  <si>
    <t>251</t>
  </si>
  <si>
    <t>733291102</t>
  </si>
  <si>
    <t>Zkouška těsnosti potrubí měděné do D 64x2</t>
  </si>
  <si>
    <t>-927671851</t>
  </si>
  <si>
    <t>Zkoušky těsnosti potrubí z trubek měděných Ø přes 35/1,5 do 64/2,0</t>
  </si>
  <si>
    <t>252</t>
  </si>
  <si>
    <t>733811242</t>
  </si>
  <si>
    <t>Ochrana potrubí ústředního vytápění termoizolačními trubicemi z PE tl do 20 mm DN do 45 mm</t>
  </si>
  <si>
    <t>-2146747356</t>
  </si>
  <si>
    <t>Ochrana potrubí termoizolačními trubicemi z pěnového polyetylenu PE přilepenými v příčných a podélných spojích, tloušťky izolace přes 13 do 20 mm, vnitřního průměru izolace DN přes 22 do 45 mm</t>
  </si>
  <si>
    <t>253</t>
  </si>
  <si>
    <t>998733101</t>
  </si>
  <si>
    <t>Přesun hmot tonážní pro rozvody potrubí v objektech v do 6 m</t>
  </si>
  <si>
    <t>2037641192</t>
  </si>
  <si>
    <t>Přesun hmot pro rozvody potrubí stanovený z hmotnosti přesunovaného materiálu vodorovná dopravní vzdálenost do 50 m v objektech výšky do 6 m</t>
  </si>
  <si>
    <t>734</t>
  </si>
  <si>
    <t>Ústřední vytápění - armatury</t>
  </si>
  <si>
    <t>254</t>
  </si>
  <si>
    <t>734209118</t>
  </si>
  <si>
    <t>Montáž armatury závitové s dvěma závity G 2</t>
  </si>
  <si>
    <t>-1955520785</t>
  </si>
  <si>
    <t>Montáž závitových armatur se 2 závity G 2 (DN 50)</t>
  </si>
  <si>
    <t>255</t>
  </si>
  <si>
    <t>GCM.R60Y005</t>
  </si>
  <si>
    <t>Závitový zpětný ventil, R60, 1"</t>
  </si>
  <si>
    <t>-1823253695</t>
  </si>
  <si>
    <t>256</t>
  </si>
  <si>
    <t>IVR.727200</t>
  </si>
  <si>
    <t>Vyvažovací ventil - 2"; Kv 50,52</t>
  </si>
  <si>
    <t>-1502591681</t>
  </si>
  <si>
    <t>257</t>
  </si>
  <si>
    <t>IVR.727114</t>
  </si>
  <si>
    <t>Vyvažovací ventil - 5/4"; Kv 21,60</t>
  </si>
  <si>
    <t>-2015252191</t>
  </si>
  <si>
    <t>258</t>
  </si>
  <si>
    <t>GCM.R140Y002</t>
  </si>
  <si>
    <t xml:space="preserve">Pojistný ventil, R140, 1/2"  x 2,5</t>
  </si>
  <si>
    <t>1663111606</t>
  </si>
  <si>
    <t>259</t>
  </si>
  <si>
    <t>48466561</t>
  </si>
  <si>
    <t>armatura uzavírací kulový kohout 5/4"</t>
  </si>
  <si>
    <t>-511942279</t>
  </si>
  <si>
    <t>260</t>
  </si>
  <si>
    <t>5512438</t>
  </si>
  <si>
    <t>kohout vypouštěcí kulový s hadicovou vývodkou a zátkou PN 10 T 110°C 3/4"</t>
  </si>
  <si>
    <t>-1451485186</t>
  </si>
  <si>
    <t>kohout vypouštěcí kulový s hadicovou vývodkou a zátkou PN 10 T 110°C</t>
  </si>
  <si>
    <t>261</t>
  </si>
  <si>
    <t>IVR.501553</t>
  </si>
  <si>
    <t>Směšovací ventil třícestný - 5/4"; Kv 18; 10 Nm</t>
  </si>
  <si>
    <t>2134666981</t>
  </si>
  <si>
    <t>262</t>
  </si>
  <si>
    <t>734291245</t>
  </si>
  <si>
    <t>Filtr závitový přímý G 1 1/4 PN 16 do 130°C s vnitřními závity</t>
  </si>
  <si>
    <t>285396964</t>
  </si>
  <si>
    <t>Ostatní armatury filtry závitové PN 16 do 130°C přímé s vnitřními závity G 1 1/4</t>
  </si>
  <si>
    <t>263</t>
  </si>
  <si>
    <t>734411102.IVR</t>
  </si>
  <si>
    <t>Teploměr technický IVAR.TP 120 A s pevným stonkem a jímkou zadní připojení průměr 63 mm délky 75 mm</t>
  </si>
  <si>
    <t>260066625</t>
  </si>
  <si>
    <t>264</t>
  </si>
  <si>
    <t>734421102</t>
  </si>
  <si>
    <t>Tlakoměr s pevným stonkem a zpětnou klapkou tlak 0-16 bar průměr 63 mm spodní připojení</t>
  </si>
  <si>
    <t>-756185073</t>
  </si>
  <si>
    <t>Tlakoměry s pevným stonkem a zpětnou klapkou spodní připojení (radiální) tlaku 0–16 bar průměru 63 mm</t>
  </si>
  <si>
    <t>265</t>
  </si>
  <si>
    <t>998734101</t>
  </si>
  <si>
    <t>Přesun hmot tonážní pro armatury v objektech v do 6 m</t>
  </si>
  <si>
    <t>-1330282341</t>
  </si>
  <si>
    <t>Přesun hmot pro armatury stanovený z hmotnosti přesunovaného materiálu vodorovná dopravní vzdálenost do 50 m v objektech výšky do 6 m</t>
  </si>
  <si>
    <t>735</t>
  </si>
  <si>
    <t>Ústřední vytápění - otopná tělesa</t>
  </si>
  <si>
    <t>284</t>
  </si>
  <si>
    <t>735151821</t>
  </si>
  <si>
    <t>Demontáž otopného tělesa panelového dvouřadého délka do 1500 mm</t>
  </si>
  <si>
    <t>1233335990</t>
  </si>
  <si>
    <t>Demontáž otopných těles panelových dvouřadých stavební délky do 1500 mm</t>
  </si>
  <si>
    <t>266</t>
  </si>
  <si>
    <t>735159210</t>
  </si>
  <si>
    <t>Montáž otopných těles panelových dvouřadých délky do 1140 mm</t>
  </si>
  <si>
    <t>-972986872</t>
  </si>
  <si>
    <t>Montáž otopných těles panelových dvouřadých, stavební délky do 1140 mm</t>
  </si>
  <si>
    <t>267</t>
  </si>
  <si>
    <t>KRD.10030050500010</t>
  </si>
  <si>
    <t>těleso otopné deskové RADIK typ 10 V300 mm L500 mm</t>
  </si>
  <si>
    <t>-1577741516</t>
  </si>
  <si>
    <t>268</t>
  </si>
  <si>
    <t>KRD.10030060500010</t>
  </si>
  <si>
    <t>těleso otopné deskové RADIK typ 10 V300 mm L600 mm</t>
  </si>
  <si>
    <t>630083992</t>
  </si>
  <si>
    <t>269</t>
  </si>
  <si>
    <t>KRD.21060040500010</t>
  </si>
  <si>
    <t>těleso otopné deskové RADIK typ21 V600 L400 mm</t>
  </si>
  <si>
    <t>-601146626</t>
  </si>
  <si>
    <t>270</t>
  </si>
  <si>
    <t>KRD.21060050500010</t>
  </si>
  <si>
    <t>těleso otopné deskové RADIK typ21 V600 L500 mm</t>
  </si>
  <si>
    <t>2014845090</t>
  </si>
  <si>
    <t>271</t>
  </si>
  <si>
    <t>KRD.21060060500010</t>
  </si>
  <si>
    <t>těleso otopné deskové RADIK typ21 V600 L600 mm</t>
  </si>
  <si>
    <t>-84218862</t>
  </si>
  <si>
    <t>272</t>
  </si>
  <si>
    <t>KRD.21060070500010</t>
  </si>
  <si>
    <t>těleso otopné deskové RADIK typ21 V600 L700 mm</t>
  </si>
  <si>
    <t>1183513203</t>
  </si>
  <si>
    <t>273</t>
  </si>
  <si>
    <t>KRD.21060080500010</t>
  </si>
  <si>
    <t>těleso otopné deskové RADIK typ21 V600 L800 mm</t>
  </si>
  <si>
    <t>1475692699</t>
  </si>
  <si>
    <t>274</t>
  </si>
  <si>
    <t>KRD.21060090500010</t>
  </si>
  <si>
    <t>těleso otopné deskové RADIK typ21 V600 L900 mm</t>
  </si>
  <si>
    <t>-75594538</t>
  </si>
  <si>
    <t>275</t>
  </si>
  <si>
    <t>KRD.21060100500010</t>
  </si>
  <si>
    <t>těleso otopné deskové RADIK typ21 V600L1000 mm</t>
  </si>
  <si>
    <t>1932943791</t>
  </si>
  <si>
    <t>276</t>
  </si>
  <si>
    <t>KRD.21060110500010</t>
  </si>
  <si>
    <t>těleso otopné deskové RADIK typ21 V600L1100 mm</t>
  </si>
  <si>
    <t>441333961</t>
  </si>
  <si>
    <t>277</t>
  </si>
  <si>
    <t>KRD.21060120500010</t>
  </si>
  <si>
    <t>těleso otopné deskové RADIK typ21 V600L1200 mm</t>
  </si>
  <si>
    <t>739968752</t>
  </si>
  <si>
    <t>278</t>
  </si>
  <si>
    <t>KRD.21060140500010</t>
  </si>
  <si>
    <t>těleso otopné deskové RADIK typ21 V600L1400 mm</t>
  </si>
  <si>
    <t>437514452</t>
  </si>
  <si>
    <t>279</t>
  </si>
  <si>
    <t>KRD.21060160500010</t>
  </si>
  <si>
    <t>těleso otopné deskové RADIK typ21 V600L1600 mm</t>
  </si>
  <si>
    <t>-814764793</t>
  </si>
  <si>
    <t>280</t>
  </si>
  <si>
    <t>KRD.21060180500010</t>
  </si>
  <si>
    <t>těleso otopné deskové RADIK typ21 V600L1800 mm</t>
  </si>
  <si>
    <t>234208186</t>
  </si>
  <si>
    <t>281</t>
  </si>
  <si>
    <t>998735101</t>
  </si>
  <si>
    <t>Přesun hmot tonážní pro otopná tělesa v objektech v do 6 m</t>
  </si>
  <si>
    <t>-1244825585</t>
  </si>
  <si>
    <t>Přesun hmot pro otopná tělesa stanovený z hmotnosti přesunovaného materiálu vodorovná dopravní vzdálenost do 50 m v objektech výšky do 6 m</t>
  </si>
  <si>
    <t>741</t>
  </si>
  <si>
    <t>Elektroinstalace - silnoproud</t>
  </si>
  <si>
    <t>289</t>
  </si>
  <si>
    <t>Soubor elektroinstalací - viz samostatný rozpočet</t>
  </si>
  <si>
    <t>-1483212855</t>
  </si>
  <si>
    <t>763</t>
  </si>
  <si>
    <t>Konstrukce suché výstavby</t>
  </si>
  <si>
    <t>128</t>
  </si>
  <si>
    <t>763111313</t>
  </si>
  <si>
    <t>SDK příčka tl 100 mm profil CW+UW 75 desky 1xA 12,5 bez TI EI 15 Rw</t>
  </si>
  <si>
    <t>-902990216</t>
  </si>
  <si>
    <t>Příčka ze sádrokartonových desek s nosnou konstrukcí z jednoduchých ocelových profilů UW, CW jednoduše opláštěná deskou standardní A tl. 12,5 mm, příčka tl. 100 mm, profil 75 bez TI, EI 15</t>
  </si>
  <si>
    <t>129</t>
  </si>
  <si>
    <t>763111611</t>
  </si>
  <si>
    <t>Montáž nosné konstrukce z jednoduchých profilů CW+UW SDK příčka</t>
  </si>
  <si>
    <t>1188093681</t>
  </si>
  <si>
    <t>Příčka ze sádrokartonových desek montáž nosné konstrukce</t>
  </si>
  <si>
    <t>130</t>
  </si>
  <si>
    <t>RGS.KB660003</t>
  </si>
  <si>
    <t>UW 75 profil Rigips - 40/75/40 4000 mm</t>
  </si>
  <si>
    <t>-573068761</t>
  </si>
  <si>
    <t>131</t>
  </si>
  <si>
    <t>763111621</t>
  </si>
  <si>
    <t>Montáž desek tl 12,5 mm SDK příčka</t>
  </si>
  <si>
    <t>1736945954</t>
  </si>
  <si>
    <t>Příčka ze sádrokartonových desek montáž desek tl. 12,5 mm</t>
  </si>
  <si>
    <t>132</t>
  </si>
  <si>
    <t>763111717</t>
  </si>
  <si>
    <t>SDK příčka základní penetrační nátěr</t>
  </si>
  <si>
    <t>145064961</t>
  </si>
  <si>
    <t>Příčka ze sádrokartonových desek ostatní konstrukce a práce na příčkách ze sádrokartonových desek základní penetrační nátěr</t>
  </si>
  <si>
    <t>133</t>
  </si>
  <si>
    <t>763111718</t>
  </si>
  <si>
    <t>SDK příčka úprava styku příčky a podhledu separační páskou a silikonováním</t>
  </si>
  <si>
    <t>148181079</t>
  </si>
  <si>
    <t>Příčka ze sádrokartonových desek ostatní konstrukce a práce na příčkách ze sádrokartonových desek úprava styku příčky a podhledu separační páskou se silikonem</t>
  </si>
  <si>
    <t>134</t>
  </si>
  <si>
    <t>763111723</t>
  </si>
  <si>
    <t>SDK příčka Al úhelník k ochraně rohů</t>
  </si>
  <si>
    <t>-1819656024</t>
  </si>
  <si>
    <t>Příčka ze sádrokartonových desek ostatní konstrukce a práce na příčkách ze sádrokartonových desek ochrana rohů úhelníky hliníkové</t>
  </si>
  <si>
    <t>96</t>
  </si>
  <si>
    <t>763131332</t>
  </si>
  <si>
    <t>SDK podhled deska 1xDF 15 bez TI dvouvrstvá - výlezy na půdu</t>
  </si>
  <si>
    <t>-962895203</t>
  </si>
  <si>
    <t>Podhled ze sádrokartonových desek dřevěná spodní konstrukce dvouvrstvá jednoduše opláštěná deskou protipožární DF, tl. 15 mm, bez TI - Vstup na půdu s PO 30min, - výlezy na půdu</t>
  </si>
  <si>
    <t>97</t>
  </si>
  <si>
    <t>763131352</t>
  </si>
  <si>
    <t>SDK podhled deska 1xH2 12,5 TI 100 mm dvouvrstvá</t>
  </si>
  <si>
    <t>-411212290</t>
  </si>
  <si>
    <t>Podhled ze sádrokartonových desek konstrukce dvouvrstvá z latí 50 x 30 mm jednoduše opláštěná deskou impregnovanou H2, tl. 12,5 mm, TI tl. 100 mm - koupelny</t>
  </si>
  <si>
    <t>93</t>
  </si>
  <si>
    <t>763131491</t>
  </si>
  <si>
    <t>SDK podhled deska 1x akustická 12,5 TI 40 mm dvouvrstvá spodní kce profil CD+UD</t>
  </si>
  <si>
    <t>-1050481839</t>
  </si>
  <si>
    <t>Podhled ze sádrokartonových desek dvouvrstvá zavěšená spodní konstrukce z ocelových profilů CD, UD jednoduše opláštěná deskou akustickou, tl. 12,5 mm, TI tl. 40 mm</t>
  </si>
  <si>
    <t>98</t>
  </si>
  <si>
    <t>763131612</t>
  </si>
  <si>
    <t>Montáž zavěšené dvouvrstvé nosné konstrukce z profilů CD, UD SDK podhled</t>
  </si>
  <si>
    <t>-2063533221</t>
  </si>
  <si>
    <t>Podhled ze sádrokartonových desek montáž nosné konstrukce z profilů CD, UD dvouvrstvé</t>
  </si>
  <si>
    <t>99</t>
  </si>
  <si>
    <t>RGS.KB660509</t>
  </si>
  <si>
    <t>UD profil Rigips - 27/28/27 3000 mm</t>
  </si>
  <si>
    <t>1083169024</t>
  </si>
  <si>
    <t>100</t>
  </si>
  <si>
    <t>RGS.KB660074</t>
  </si>
  <si>
    <t>CD profil Rigips - 27/60/27 2600 mm</t>
  </si>
  <si>
    <t>1263498529</t>
  </si>
  <si>
    <t>101</t>
  </si>
  <si>
    <t>763131765</t>
  </si>
  <si>
    <t>Příplatek k SDK podhledu za výšku zavěšení přes 0,5 do 1,0 m</t>
  </si>
  <si>
    <t>142246625</t>
  </si>
  <si>
    <t>Podhled ze sádrokartonových desek Příplatek k cenám za výšku zavěšení přes 0,5 do 1,0 m</t>
  </si>
  <si>
    <t>95</t>
  </si>
  <si>
    <t>763132932</t>
  </si>
  <si>
    <t>Vyspravení SDK podhledu, podkroví plochy do 0,25 m2 deska 1xDF 12,5</t>
  </si>
  <si>
    <t>-725298421</t>
  </si>
  <si>
    <t>Vyspravení sádrokartonových podhledů nebo podkroví plochy jednotlivě přes 0,10 do 0,25 m2 desky tl. 12,5 mm protipožární DF</t>
  </si>
  <si>
    <t>102</t>
  </si>
  <si>
    <t>763172311</t>
  </si>
  <si>
    <t>Montáž revizních dvířek SDK kcí vel. 200x200 mm</t>
  </si>
  <si>
    <t>281900858</t>
  </si>
  <si>
    <t>Instalační technika pro konstrukce ze sádrokartonových desek montáž revizních dvířek velikost 200 x 200 mm</t>
  </si>
  <si>
    <t>103</t>
  </si>
  <si>
    <t>59030710</t>
  </si>
  <si>
    <t>dvířka revizní s automatickým zámkem 200x200mm - pro uzávěry vody v BJ</t>
  </si>
  <si>
    <t>467527101</t>
  </si>
  <si>
    <t xml:space="preserve">dvířka revizní s automatickým zámkem 200x200mm  - pro uzávěry vody v BJ</t>
  </si>
  <si>
    <t>104</t>
  </si>
  <si>
    <t>763181311</t>
  </si>
  <si>
    <t>Montáž jednokřídlové kovové zárubně v do 2,75 m SDK příčka</t>
  </si>
  <si>
    <t>-564579819</t>
  </si>
  <si>
    <t>Výplně otvorů konstrukcí ze sádrokartonových desek montáž zárubně kovové s příslušenstvím pro příčky výšky do 2,75 m nebo zátěže dveřního křídla do 25 kg, s profily CW a UW jednokřídlové</t>
  </si>
  <si>
    <t>105</t>
  </si>
  <si>
    <t>55331511</t>
  </si>
  <si>
    <t>zárubeň ocelová pro sádrokarton 75 700 levá,pravá</t>
  </si>
  <si>
    <t>1765983737</t>
  </si>
  <si>
    <t>94</t>
  </si>
  <si>
    <t>763232912</t>
  </si>
  <si>
    <t>Vyspravení sádrovláknitého podhledu, podkroví plochy do 0,1 m2 deska tl 12,5 mm</t>
  </si>
  <si>
    <t>-984746230</t>
  </si>
  <si>
    <t>Vyspravení sádrovláknitých podhledů nebo podkroví plochy jednotlivě přes 0,02 do 0,10 m2, desky tl. 12,5 mm</t>
  </si>
  <si>
    <t>764</t>
  </si>
  <si>
    <t>Konstrukce klempířské</t>
  </si>
  <si>
    <t>107</t>
  </si>
  <si>
    <t>13814183</t>
  </si>
  <si>
    <t>plech hladký Pz jakost DX51+Z275 tl 0,55mm tabule</t>
  </si>
  <si>
    <t>1006748604</t>
  </si>
  <si>
    <t>108</t>
  </si>
  <si>
    <t>764246305</t>
  </si>
  <si>
    <t>Oplechování parapetů rovných mechanicky kotvené z TiZn lesklého plechu rš 400 mm</t>
  </si>
  <si>
    <t>-329329215</t>
  </si>
  <si>
    <t>Oplechování parapetů z titanzinkového lesklého válcovaného plechu rovných mechanicky kotvené, bez rohů rš 400 mm</t>
  </si>
  <si>
    <t>766</t>
  </si>
  <si>
    <t>Konstrukce truhlářské</t>
  </si>
  <si>
    <t>70</t>
  </si>
  <si>
    <t>766622131</t>
  </si>
  <si>
    <t>Montáž plastových oken plochy přes 1 m2 otevíravých výšky do 1,5 m s rámem do zdiva</t>
  </si>
  <si>
    <t>-3378646</t>
  </si>
  <si>
    <t>Montáž oken plastových včetně montáže rámu plochy přes 1 m2 otevíravých do zdiva, výšky do 1,5 m</t>
  </si>
  <si>
    <t>71</t>
  </si>
  <si>
    <t>61140051</t>
  </si>
  <si>
    <t>okno plastové otevíravé/sklopné dvojsklo přes plochu 1m2 do v1,5m</t>
  </si>
  <si>
    <t>499102432</t>
  </si>
  <si>
    <t>72</t>
  </si>
  <si>
    <t>766622132</t>
  </si>
  <si>
    <t>Montáž plastových oken plochy přes 1 m2 otevíravých výšky do 2,5 m s rámem do zdiva</t>
  </si>
  <si>
    <t>1549151362</t>
  </si>
  <si>
    <t>Montáž oken plastových včetně montáže rámu plochy přes 1 m2 otevíravých do zdiva, výšky přes 1,5 do 2,5 m</t>
  </si>
  <si>
    <t>73</t>
  </si>
  <si>
    <t>61140053</t>
  </si>
  <si>
    <t>okno plastové otevíravé/sklopné dvojsklo přes plochu 1m2 v1,5-2,5m</t>
  </si>
  <si>
    <t>1838999265</t>
  </si>
  <si>
    <t>74</t>
  </si>
  <si>
    <t>766660001</t>
  </si>
  <si>
    <t>Montáž dveřních křídel otvíravých jednokřídlových š do 0,8 m do ocelové zárubně</t>
  </si>
  <si>
    <t>151055529</t>
  </si>
  <si>
    <t>Montáž dveřních křídel dřevěných nebo plastových otevíravých do ocelové zárubně povrchově upravených jednokřídlových, šířky do 800 mm</t>
  </si>
  <si>
    <t>75</t>
  </si>
  <si>
    <t>61160052</t>
  </si>
  <si>
    <t>dveře dřevěné vnitřní hladké plné 1křídlé bez povrchové úpravy 800x1970mm</t>
  </si>
  <si>
    <t>988216577</t>
  </si>
  <si>
    <t>76</t>
  </si>
  <si>
    <t>61160051</t>
  </si>
  <si>
    <t>dveře dřevěné vnitřní hladké plné 1křídlé bez povrchové úpravy 700x1970mm</t>
  </si>
  <si>
    <t>-336010373</t>
  </si>
  <si>
    <t>77</t>
  </si>
  <si>
    <t>766660022</t>
  </si>
  <si>
    <t>Montáž dveřních křídel otvíravých jednokřídlových š přes 0,8 m požárních do ocelové zárubně</t>
  </si>
  <si>
    <t>-706663354</t>
  </si>
  <si>
    <t>Montáž dveřních křídel dřevěných nebo plastových otevíravých do ocelové zárubně protipožárních jednokřídlových, šířky přes 800 mm</t>
  </si>
  <si>
    <t>78</t>
  </si>
  <si>
    <t>SLD.0011250.URS</t>
  </si>
  <si>
    <t>dveře vnitřní požárně odolné, lakovaná MDF,odolnost EI (EW) 30 D3,1křídlové 90 x 197 cm</t>
  </si>
  <si>
    <t>277979902</t>
  </si>
  <si>
    <t>79</t>
  </si>
  <si>
    <t>766660717</t>
  </si>
  <si>
    <t>Montáž dveřních křídel samozavírače na ocelovou zárubeň</t>
  </si>
  <si>
    <t>-1420593888</t>
  </si>
  <si>
    <t>Montáž dveřních doplňků samozavírače na zárubeň ocelovou</t>
  </si>
  <si>
    <t>80</t>
  </si>
  <si>
    <t>54917250</t>
  </si>
  <si>
    <t>samozavírač dveří hydraulický K214 č.11 zlatá bronz</t>
  </si>
  <si>
    <t>-1086414818</t>
  </si>
  <si>
    <t>samozavírač dveří hydraulický C2</t>
  </si>
  <si>
    <t>81</t>
  </si>
  <si>
    <t>766660729</t>
  </si>
  <si>
    <t>Montáž dveřního interiérového kování - štítku s klikou</t>
  </si>
  <si>
    <t>-64309774</t>
  </si>
  <si>
    <t>Montáž dveřních doplňků dveřního kování interiérového štítku s klikou</t>
  </si>
  <si>
    <t>82</t>
  </si>
  <si>
    <t>766660731</t>
  </si>
  <si>
    <t>Montáž dveřního bezpečnostního kování - zámku</t>
  </si>
  <si>
    <t>-234453223</t>
  </si>
  <si>
    <t>Montáž dveřních doplňků dveřního kování bezpečnostního zámku</t>
  </si>
  <si>
    <t>84</t>
  </si>
  <si>
    <t>766660733</t>
  </si>
  <si>
    <t>Montáž dveřního bezpečnostního kování - štítku s klikou</t>
  </si>
  <si>
    <t>1019680631</t>
  </si>
  <si>
    <t>Montáž dveřních doplňků dveřního kování bezpečnostního štítku s klikou</t>
  </si>
  <si>
    <t>83</t>
  </si>
  <si>
    <t>766660739</t>
  </si>
  <si>
    <t>Montáž dveřního bezpečnostního kování - dveřního kukátka</t>
  </si>
  <si>
    <t>253243675</t>
  </si>
  <si>
    <t>Montáž dveřních doplňků dveřního kování bezpečnostního dveřního kukátka</t>
  </si>
  <si>
    <t>111</t>
  </si>
  <si>
    <t>766694111</t>
  </si>
  <si>
    <t>Montáž parapetních desek dřevěných nebo plastových šířky do 30 cm délky do 1,0 m</t>
  </si>
  <si>
    <t>909294752</t>
  </si>
  <si>
    <t>Montáž ostatních truhlářských konstrukcí parapetních desek dřevěných nebo plastových šířky do 300 mm, délky do 1000 mm</t>
  </si>
  <si>
    <t>112</t>
  </si>
  <si>
    <t>61144403</t>
  </si>
  <si>
    <t>parapet plastový vnitřní komůrkový 350x20x1000mm</t>
  </si>
  <si>
    <t>58816690</t>
  </si>
  <si>
    <t>parapet plastový vnitřní komůrkový 350x20mm</t>
  </si>
  <si>
    <t>109</t>
  </si>
  <si>
    <t>766694112</t>
  </si>
  <si>
    <t>Montáž parapetních desek dřevěných nebo plastových šířky do 30 cm délky do 1,6 m</t>
  </si>
  <si>
    <t>1482777223</t>
  </si>
  <si>
    <t>Montáž ostatních truhlářských konstrukcí parapetních desek dřevěných nebo plastových šířky do 300 mm, délky přes 1000 do 1600 mm</t>
  </si>
  <si>
    <t>110</t>
  </si>
  <si>
    <t>-540712352</t>
  </si>
  <si>
    <t>113</t>
  </si>
  <si>
    <t>766695212</t>
  </si>
  <si>
    <t>Montáž truhlářských prahů dveří jednokřídlových šířky do 10 cm</t>
  </si>
  <si>
    <t>143396589</t>
  </si>
  <si>
    <t>Montáž ostatních truhlářských konstrukcí prahů dveří jednokřídlových, šířky do 100 mm</t>
  </si>
  <si>
    <t>114</t>
  </si>
  <si>
    <t>61187116</t>
  </si>
  <si>
    <t>práh dveřní dřevěný dubový tl 20mm dl 620mm š 100mm</t>
  </si>
  <si>
    <t>-931718869</t>
  </si>
  <si>
    <t>291</t>
  </si>
  <si>
    <t>766811111</t>
  </si>
  <si>
    <t>Montáž korpusu kuchyňských skříněk spodních na stěnu šířky do 600 mm</t>
  </si>
  <si>
    <t>-1327182997</t>
  </si>
  <si>
    <t>Montáž kuchyňských linek korpusu spodních skříněk šroubovaných na stěnu, šířky jednoho dílu do 600 mm</t>
  </si>
  <si>
    <t>292</t>
  </si>
  <si>
    <t>766811151</t>
  </si>
  <si>
    <t>Montáž korpusu kuchyňských skříněk horních na stěnu šířky do 600 mm</t>
  </si>
  <si>
    <t>1116850704</t>
  </si>
  <si>
    <t>Montáž kuchyňských linek korpusu horních skříněk šroubovaných na stěnu, šířky jednoho dílu do 600 mm</t>
  </si>
  <si>
    <t>293</t>
  </si>
  <si>
    <t>766811213</t>
  </si>
  <si>
    <t>Montáž kuchyňské pracovní desky bez výřezu délky do 4000 mm</t>
  </si>
  <si>
    <t>2078152597</t>
  </si>
  <si>
    <t>Montáž kuchyňských linek pracovní desky bez výřezu, délky jednoho dílu přes 2000 do 4000 mm</t>
  </si>
  <si>
    <t>294</t>
  </si>
  <si>
    <t>766811221</t>
  </si>
  <si>
    <t>Příplatek k montáži kuchyňské pracovní desky za vyřezání otvoru</t>
  </si>
  <si>
    <t>657880191</t>
  </si>
  <si>
    <t>Montáž kuchyňských linek pracovní desky Příplatek k ceně za vyřezání otvoru (včetně zaměření)</t>
  </si>
  <si>
    <t>295</t>
  </si>
  <si>
    <t>766811223</t>
  </si>
  <si>
    <t>Příplatek k montáži kuchyňské pracovní desky za usazení dřezu</t>
  </si>
  <si>
    <t>-501688030</t>
  </si>
  <si>
    <t>Montáž kuchyňských linek pracovní desky Příplatek k ceně za usazení dřezu (včetně silikonu)</t>
  </si>
  <si>
    <t>297</t>
  </si>
  <si>
    <t>766811351</t>
  </si>
  <si>
    <t>Montáž plných dvířek na kuchyňských skříňkách horních</t>
  </si>
  <si>
    <t>-2106000320</t>
  </si>
  <si>
    <t>Montáž kuchyňských linek dvířek horních skříněk plných</t>
  </si>
  <si>
    <t>290</t>
  </si>
  <si>
    <t>766812840</t>
  </si>
  <si>
    <t>Demontáž kuchyňských linek dřevěných nebo kovových délky do 2,1 m</t>
  </si>
  <si>
    <t>443162625</t>
  </si>
  <si>
    <t>Demontáž kuchyňských linek dřevěných nebo kovových včetně skříněk uchycených na stěně, délky přes 1800 do 2100 mm</t>
  </si>
  <si>
    <t>298</t>
  </si>
  <si>
    <t>-1624006703</t>
  </si>
  <si>
    <t>Soubor kuchyňské linky 600/2100-2300mm</t>
  </si>
  <si>
    <t>767</t>
  </si>
  <si>
    <t>Konstrukce zámečnické</t>
  </si>
  <si>
    <t>67</t>
  </si>
  <si>
    <t>767641800</t>
  </si>
  <si>
    <t>Demontáž zárubní dveří odřezáním plochy do 2,5 m2</t>
  </si>
  <si>
    <t>1346201364</t>
  </si>
  <si>
    <t>Demontáž dveřních zárubní odřezáním od upevnění, plochy dveří do 2,5 m2</t>
  </si>
  <si>
    <t>299</t>
  </si>
  <si>
    <t>44932111</t>
  </si>
  <si>
    <t>přístroj hasicí ruční práškový PG 2 LE</t>
  </si>
  <si>
    <t>1850796095</t>
  </si>
  <si>
    <t>přístroj hasicí ruční práškový P6 21A, 113B</t>
  </si>
  <si>
    <t>85</t>
  </si>
  <si>
    <t>767662120</t>
  </si>
  <si>
    <t>Montáž mříží pevných přivařených</t>
  </si>
  <si>
    <t>359931374</t>
  </si>
  <si>
    <t>Montáž mříží pevných, připevněných svařováním</t>
  </si>
  <si>
    <t>86</t>
  </si>
  <si>
    <t>767810112</t>
  </si>
  <si>
    <t>Montáž mřížek větracích čtyřhranných průřezu do 0,04 m2</t>
  </si>
  <si>
    <t>1590098157</t>
  </si>
  <si>
    <t>Montáž větracích mřížek ocelových čtyřhranných, průřezu přes 0,01 do 0,04 m2</t>
  </si>
  <si>
    <t>68</t>
  </si>
  <si>
    <t>767996703</t>
  </si>
  <si>
    <t>Demontáž atypických zámečnických konstrukcí řezáním hmotnosti jednotlivých dílů do 250 kg</t>
  </si>
  <si>
    <t>kg</t>
  </si>
  <si>
    <t>-24271140</t>
  </si>
  <si>
    <t>Demontáž ostatních zámečnických konstrukcí o hmotnosti jednotlivých dílů řezáním přes 100 do 250 kg (mříže 1.PP)</t>
  </si>
  <si>
    <t>771</t>
  </si>
  <si>
    <t>Podlahy z dlaždic</t>
  </si>
  <si>
    <t>59</t>
  </si>
  <si>
    <t>771111011</t>
  </si>
  <si>
    <t>Vysátí podkladu před pokládkou dlažby</t>
  </si>
  <si>
    <t>1441338782</t>
  </si>
  <si>
    <t>Příprava podkladu před provedením dlažby vysátí podlah</t>
  </si>
  <si>
    <t>60</t>
  </si>
  <si>
    <t>771121011</t>
  </si>
  <si>
    <t>Nátěr penetrační na podlahu</t>
  </si>
  <si>
    <t>-1890422757</t>
  </si>
  <si>
    <t>Příprava podkladu před provedením dlažby nátěr penetrační na podlahu</t>
  </si>
  <si>
    <t>61</t>
  </si>
  <si>
    <t>771574154</t>
  </si>
  <si>
    <t>Montáž podlah keramických velkoformátových hladkých lepených flexibilním lepidlem do 6 ks/m2</t>
  </si>
  <si>
    <t>429107972</t>
  </si>
  <si>
    <t>Montáž podlah z dlaždic keramických lepených flexibilním lepidlem velkoformátových hladkých přes 4 do 6 ks/m2</t>
  </si>
  <si>
    <t>62</t>
  </si>
  <si>
    <t>59761004</t>
  </si>
  <si>
    <t>dlažba velkoformátová keramická slinutá reliéfní do interiéru i exteriéru přes 4 do 6 ks/m2</t>
  </si>
  <si>
    <t>1938311772</t>
  </si>
  <si>
    <t>51,26*1,15 'Přepočtené koeficientem množství</t>
  </si>
  <si>
    <t>63</t>
  </si>
  <si>
    <t>771591115</t>
  </si>
  <si>
    <t>Podlahy spárování silikonem</t>
  </si>
  <si>
    <t>871589209</t>
  </si>
  <si>
    <t>Podlahy - dokončovací práce spárování silikonem</t>
  </si>
  <si>
    <t>776</t>
  </si>
  <si>
    <t>Podlahy povlakové</t>
  </si>
  <si>
    <t>46</t>
  </si>
  <si>
    <t>776111112</t>
  </si>
  <si>
    <t>Broušení betonového podkladu povlakových podlah</t>
  </si>
  <si>
    <t>-542497702</t>
  </si>
  <si>
    <t>Příprava podkladu broušení podlah nového podkladu betonového</t>
  </si>
  <si>
    <t>47</t>
  </si>
  <si>
    <t>776111311</t>
  </si>
  <si>
    <t>Vysátí podkladu povlakových podlah</t>
  </si>
  <si>
    <t>575125376</t>
  </si>
  <si>
    <t>Příprava podkladu vysátí podlah</t>
  </si>
  <si>
    <t>45</t>
  </si>
  <si>
    <t>776201811</t>
  </si>
  <si>
    <t>Demontáž lepených povlakových podlah bez podložky ručně</t>
  </si>
  <si>
    <t>-124831710</t>
  </si>
  <si>
    <t>Demontáž povlakových podlahovin lepených ručně bez podložky</t>
  </si>
  <si>
    <t>48</t>
  </si>
  <si>
    <t>776221111</t>
  </si>
  <si>
    <t>Lepení pásů z PVC standardním lepidlem</t>
  </si>
  <si>
    <t>1790072180</t>
  </si>
  <si>
    <t>Montáž podlahovin z PVC lepením standardním lepidlem z pásů standardních</t>
  </si>
  <si>
    <t>49</t>
  </si>
  <si>
    <t>28411020</t>
  </si>
  <si>
    <t>PVC homogenní zátěžová tl 2,00 mm, úprava PUR, třída zátěže 34/43, hmotnost 3200g/m2, hořlavost Bfl S1,</t>
  </si>
  <si>
    <t>-2086764989</t>
  </si>
  <si>
    <t>211,11*1,1 'Přepočtené koeficientem množství</t>
  </si>
  <si>
    <t>50</t>
  </si>
  <si>
    <t>776991121</t>
  </si>
  <si>
    <t>Základní čištění nově položených podlahovin vysátím a setřením vlhkým mopem</t>
  </si>
  <si>
    <t>872931119</t>
  </si>
  <si>
    <t>Ostatní práce údržba nových podlahovin po pokládce čištění základní</t>
  </si>
  <si>
    <t>51</t>
  </si>
  <si>
    <t>998776101</t>
  </si>
  <si>
    <t>Přesun hmot tonážní pro podlahy povlakové v objektech v do 6 m</t>
  </si>
  <si>
    <t>-82000833</t>
  </si>
  <si>
    <t>Přesun hmot pro podlahy povlakové stanovený z hmotnosti přesunovaného materiálu vodorovná dopravní vzdálenost do 50 m v objektech výšky do 6 m</t>
  </si>
  <si>
    <t>781</t>
  </si>
  <si>
    <t>Dokončovací práce - obklady</t>
  </si>
  <si>
    <t>54</t>
  </si>
  <si>
    <t>781111011</t>
  </si>
  <si>
    <t>Ometení (oprášení) stěny při přípravě podkladu</t>
  </si>
  <si>
    <t>1282699104</t>
  </si>
  <si>
    <t>Příprava podkladu před provedením obkladu oprášení (ometení) stěny</t>
  </si>
  <si>
    <t>55</t>
  </si>
  <si>
    <t>781121011</t>
  </si>
  <si>
    <t>Nátěr penetrační na stěnu</t>
  </si>
  <si>
    <t>1939866042</t>
  </si>
  <si>
    <t>Příprava podkladu před provedením obkladu nátěr penetrační na stěnu</t>
  </si>
  <si>
    <t>52</t>
  </si>
  <si>
    <t>781473925</t>
  </si>
  <si>
    <t>Oprava obkladu z obkladaček keramických do 45 ks/m2 lepených</t>
  </si>
  <si>
    <t>-1784555918</t>
  </si>
  <si>
    <t>Opravy obkladů z obkladaček keramických lepených, při velikosti obkladaček přes 35 do 45 ks/m2</t>
  </si>
  <si>
    <t>53</t>
  </si>
  <si>
    <t>59761255</t>
  </si>
  <si>
    <t>obklad keramický hladký přes 35 do 45ks/m2</t>
  </si>
  <si>
    <t>-856304869</t>
  </si>
  <si>
    <t>200*1,1 'Přepočtené koeficientem množství</t>
  </si>
  <si>
    <t>56</t>
  </si>
  <si>
    <t>781474111</t>
  </si>
  <si>
    <t>Montáž obkladů vnitřních keramických hladkých do 9 ks/m2 lepených flexibilním lepidlem</t>
  </si>
  <si>
    <t>-529986472</t>
  </si>
  <si>
    <t>Montáž obkladů vnitřních stěn z dlaždic keramických lepených flexibilním lepidlem maloformátových hladkých přes 6 do 9 ks/m2</t>
  </si>
  <si>
    <t>57</t>
  </si>
  <si>
    <t>1447601751</t>
  </si>
  <si>
    <t>Obklad 30x30 (RAKO), výběr dle investora</t>
  </si>
  <si>
    <t>66</t>
  </si>
  <si>
    <t>781495115</t>
  </si>
  <si>
    <t>Spárování vnitřních obkladů silikonem</t>
  </si>
  <si>
    <t>2133049300</t>
  </si>
  <si>
    <t>Obklad - dokončující práce ostatní práce spárování silikonem</t>
  </si>
  <si>
    <t>64</t>
  </si>
  <si>
    <t>781495141</t>
  </si>
  <si>
    <t>Průnik obkladem kruhový do DN 30</t>
  </si>
  <si>
    <t>-1649103789</t>
  </si>
  <si>
    <t>Obklad - dokončující práce průnik obkladem kruhový, bez izolace do DN 30</t>
  </si>
  <si>
    <t>65</t>
  </si>
  <si>
    <t>781495142</t>
  </si>
  <si>
    <t>Průnik obkladem kruhový do DN 90</t>
  </si>
  <si>
    <t>-1260391582</t>
  </si>
  <si>
    <t>Obklad - dokončující práce průnik obkladem kruhový, bez izolace přes DN 30 do DN 90</t>
  </si>
  <si>
    <t>58</t>
  </si>
  <si>
    <t>998781101</t>
  </si>
  <si>
    <t>Přesun hmot tonážní pro obklady keramické v objektech v do 6 m</t>
  </si>
  <si>
    <t>-659078784</t>
  </si>
  <si>
    <t>Přesun hmot pro obklady keramické stanovený z hmotnosti přesunovaného materiálu vodorovná dopravní vzdálenost do 50 m v objektech výšky do 6 m</t>
  </si>
  <si>
    <t>784</t>
  </si>
  <si>
    <t>Dokončovací práce - malby a tapety</t>
  </si>
  <si>
    <t>136</t>
  </si>
  <si>
    <t>784111001</t>
  </si>
  <si>
    <t>Oprášení (ometení ) podkladu v místnostech výšky do 3,80 m</t>
  </si>
  <si>
    <t>289250080</t>
  </si>
  <si>
    <t>Oprášení (ometení) podkladu v místnostech výšky do 3,80 m</t>
  </si>
  <si>
    <t>137</t>
  </si>
  <si>
    <t>784141001</t>
  </si>
  <si>
    <t>Ošetření plísní napadených ploch včetně odstranění plísní v místnostech výšky do 3,80 m</t>
  </si>
  <si>
    <t>939451840</t>
  </si>
  <si>
    <t>Odstranění plísní v místnostech výšky do 3,80 m</t>
  </si>
  <si>
    <t>138</t>
  </si>
  <si>
    <t>784181101</t>
  </si>
  <si>
    <t>Základní akrylátová jednonásobná penetrace podkladu v místnostech výšky do 3,80m</t>
  </si>
  <si>
    <t>1551185611</t>
  </si>
  <si>
    <t>Penetrace podkladu jednonásobná základní akrylátová v místnostech výšky do 3,80 m</t>
  </si>
  <si>
    <t>140</t>
  </si>
  <si>
    <t>784211001</t>
  </si>
  <si>
    <t>Jednonásobné bílé malby ze směsí za mokra výborně otěruvzdorných v místnostech výšky do 3,80 m</t>
  </si>
  <si>
    <t>444000919</t>
  </si>
  <si>
    <t>Malby z malířských směsí otěruvzdorných za mokra jednonásobné, bílé za mokra otěruvzdorné výborně v místnostech výšky do 3,80 m</t>
  </si>
  <si>
    <t>141</t>
  </si>
  <si>
    <t>784211063</t>
  </si>
  <si>
    <t>Příplatek k cenám 1x maleb ze směsí za mokra otěruvzdorných za barevnou malbu středně sytého odstínu</t>
  </si>
  <si>
    <t>-1787573997</t>
  </si>
  <si>
    <t>Malby z malířských směsí otěruvzdorných za mokra Příplatek k cenám jednonásobných maleb za provádění barevné malby tónované na tónovacích automatech, v odstínu středně sytém</t>
  </si>
  <si>
    <t>139</t>
  </si>
  <si>
    <t>784221001</t>
  </si>
  <si>
    <t>Jednonásobné bílé malby ze směsí za sucha dobře otěruvzdorných v místnostech do 3,80 m</t>
  </si>
  <si>
    <t>1717118270</t>
  </si>
  <si>
    <t>Malby z malířských směsí otěruvzdorných za sucha jednonásobné, bílé za sucha otěruvzdorné dobře v místnostech výšky do 3,80 m</t>
  </si>
  <si>
    <t>VRN</t>
  </si>
  <si>
    <t>Vedlejší rozpočtové náklady</t>
  </si>
  <si>
    <t>VRN2</t>
  </si>
  <si>
    <t>Příprava staveniště</t>
  </si>
  <si>
    <t>232</t>
  </si>
  <si>
    <t>023103000</t>
  </si>
  <si>
    <t>Neočekávané vyklizení objektů</t>
  </si>
  <si>
    <t>1024</t>
  </si>
  <si>
    <t>-201991713</t>
  </si>
  <si>
    <t>VRN3</t>
  </si>
  <si>
    <t>Zařízení staveniště</t>
  </si>
  <si>
    <t>034303000</t>
  </si>
  <si>
    <t>Dopravní značení na staveništi</t>
  </si>
  <si>
    <t>den</t>
  </si>
  <si>
    <t>-2009367079</t>
  </si>
  <si>
    <t>Dopravní značení na staveništi - pronájem za den - soubor značení ( 2x zábrana vodorovná, 9ks gumový podstavec, standartní značka, 2x světelná řada s řízením, 4x svislá výstražná zábrana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</si>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</sst>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4" fontId="29" fillId="0" borderId="13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0" fontId="34" fillId="0" borderId="23" xfId="0" applyFont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ht="36.96" customHeight="1">
      <c r="AR2"/>
      <c r="BS2" s="15" t="s">
        <v>7</v>
      </c>
      <c r="BT2" s="15" t="s">
        <v>8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ht="24.96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5" t="s">
        <v>15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G5" s="26" t="s">
        <v>16</v>
      </c>
      <c r="BS5" s="15" t="s">
        <v>7</v>
      </c>
    </row>
    <row r="6" ht="36.96" customHeight="1">
      <c r="B6" s="19"/>
      <c r="C6" s="20"/>
      <c r="D6" s="27" t="s">
        <v>17</v>
      </c>
      <c r="E6" s="20"/>
      <c r="F6" s="20"/>
      <c r="G6" s="20"/>
      <c r="H6" s="20"/>
      <c r="I6" s="20"/>
      <c r="J6" s="20"/>
      <c r="K6" s="28" t="s">
        <v>18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G6" s="29"/>
      <c r="BS6" s="15" t="s">
        <v>7</v>
      </c>
    </row>
    <row r="7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21</v>
      </c>
      <c r="AL7" s="20"/>
      <c r="AM7" s="20"/>
      <c r="AN7" s="25" t="s">
        <v>20</v>
      </c>
      <c r="AO7" s="20"/>
      <c r="AP7" s="20"/>
      <c r="AQ7" s="20"/>
      <c r="AR7" s="18"/>
      <c r="BG7" s="29"/>
      <c r="BS7" s="15" t="s">
        <v>7</v>
      </c>
    </row>
    <row r="8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G8" s="29"/>
      <c r="BS8" s="15" t="s">
        <v>7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9"/>
      <c r="BS9" s="15" t="s">
        <v>7</v>
      </c>
    </row>
    <row r="10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28</v>
      </c>
      <c r="AO10" s="20"/>
      <c r="AP10" s="20"/>
      <c r="AQ10" s="20"/>
      <c r="AR10" s="18"/>
      <c r="BG10" s="29"/>
      <c r="BS10" s="15" t="s">
        <v>7</v>
      </c>
    </row>
    <row r="11" ht="18.48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30</v>
      </c>
      <c r="AL11" s="20"/>
      <c r="AM11" s="20"/>
      <c r="AN11" s="25" t="s">
        <v>31</v>
      </c>
      <c r="AO11" s="20"/>
      <c r="AP11" s="20"/>
      <c r="AQ11" s="20"/>
      <c r="AR11" s="18"/>
      <c r="BG11" s="29"/>
      <c r="BS11" s="15" t="s">
        <v>7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9"/>
      <c r="BS12" s="15" t="s">
        <v>7</v>
      </c>
    </row>
    <row r="13" ht="12" customHeight="1">
      <c r="B13" s="19"/>
      <c r="C13" s="20"/>
      <c r="D13" s="30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33</v>
      </c>
      <c r="AO13" s="20"/>
      <c r="AP13" s="20"/>
      <c r="AQ13" s="20"/>
      <c r="AR13" s="18"/>
      <c r="BG13" s="29"/>
      <c r="BS13" s="15" t="s">
        <v>7</v>
      </c>
    </row>
    <row r="14">
      <c r="B14" s="19"/>
      <c r="C14" s="20"/>
      <c r="D14" s="20"/>
      <c r="E14" s="32" t="s">
        <v>33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30</v>
      </c>
      <c r="AL14" s="20"/>
      <c r="AM14" s="20"/>
      <c r="AN14" s="32" t="s">
        <v>33</v>
      </c>
      <c r="AO14" s="20"/>
      <c r="AP14" s="20"/>
      <c r="AQ14" s="20"/>
      <c r="AR14" s="18"/>
      <c r="BG14" s="29"/>
      <c r="BS14" s="15" t="s">
        <v>7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9"/>
      <c r="BS15" s="15" t="s">
        <v>4</v>
      </c>
    </row>
    <row r="16" ht="12" customHeight="1">
      <c r="B16" s="19"/>
      <c r="C16" s="20"/>
      <c r="D16" s="30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35</v>
      </c>
      <c r="AO16" s="20"/>
      <c r="AP16" s="20"/>
      <c r="AQ16" s="20"/>
      <c r="AR16" s="18"/>
      <c r="BG16" s="29"/>
      <c r="BS16" s="15" t="s">
        <v>4</v>
      </c>
    </row>
    <row r="17" ht="18.48" customHeight="1">
      <c r="B17" s="19"/>
      <c r="C17" s="20"/>
      <c r="D17" s="20"/>
      <c r="E17" s="25" t="s">
        <v>36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30</v>
      </c>
      <c r="AL17" s="20"/>
      <c r="AM17" s="20"/>
      <c r="AN17" s="25" t="s">
        <v>20</v>
      </c>
      <c r="AO17" s="20"/>
      <c r="AP17" s="20"/>
      <c r="AQ17" s="20"/>
      <c r="AR17" s="18"/>
      <c r="BG17" s="29"/>
      <c r="BS17" s="15" t="s">
        <v>5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9"/>
      <c r="BS18" s="15" t="s">
        <v>7</v>
      </c>
    </row>
    <row r="19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38</v>
      </c>
      <c r="AO19" s="20"/>
      <c r="AP19" s="20"/>
      <c r="AQ19" s="20"/>
      <c r="AR19" s="18"/>
      <c r="BG19" s="29"/>
      <c r="BS19" s="15" t="s">
        <v>7</v>
      </c>
    </row>
    <row r="20" ht="18.48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30</v>
      </c>
      <c r="AL20" s="20"/>
      <c r="AM20" s="20"/>
      <c r="AN20" s="25" t="s">
        <v>20</v>
      </c>
      <c r="AO20" s="20"/>
      <c r="AP20" s="20"/>
      <c r="AQ20" s="20"/>
      <c r="AR20" s="18"/>
      <c r="BG20" s="29"/>
      <c r="BS20" s="15" t="s">
        <v>5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9"/>
    </row>
    <row r="22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9"/>
    </row>
    <row r="23" ht="51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G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G25" s="29"/>
    </row>
    <row r="26" s="1" customFormat="1" ht="25.92" customHeight="1"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G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45</v>
      </c>
      <c r="AL28" s="42"/>
      <c r="AM28" s="42"/>
      <c r="AN28" s="42"/>
      <c r="AO28" s="42"/>
      <c r="AP28" s="37"/>
      <c r="AQ28" s="37"/>
      <c r="AR28" s="41"/>
      <c r="BG28" s="29"/>
    </row>
    <row r="29" s="2" customFormat="1" ht="14.4" customHeight="1">
      <c r="B29" s="43"/>
      <c r="C29" s="44"/>
      <c r="D29" s="30" t="s">
        <v>46</v>
      </c>
      <c r="E29" s="44"/>
      <c r="F29" s="30" t="s">
        <v>47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ROUND(AX54, 2)</f>
        <v>0</v>
      </c>
      <c r="AL29" s="44"/>
      <c r="AM29" s="44"/>
      <c r="AN29" s="44"/>
      <c r="AO29" s="44"/>
      <c r="AP29" s="44"/>
      <c r="AQ29" s="44"/>
      <c r="AR29" s="47"/>
      <c r="BG29" s="48"/>
    </row>
    <row r="30" s="2" customFormat="1" ht="14.4" customHeight="1">
      <c r="B30" s="43"/>
      <c r="C30" s="44"/>
      <c r="D30" s="44"/>
      <c r="E30" s="44"/>
      <c r="F30" s="30" t="s">
        <v>48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ROUND(AY54, 2)</f>
        <v>0</v>
      </c>
      <c r="AL30" s="44"/>
      <c r="AM30" s="44"/>
      <c r="AN30" s="44"/>
      <c r="AO30" s="44"/>
      <c r="AP30" s="44"/>
      <c r="AQ30" s="44"/>
      <c r="AR30" s="47"/>
      <c r="BG30" s="48"/>
    </row>
    <row r="31" hidden="1" s="2" customFormat="1" ht="14.4" customHeight="1">
      <c r="B31" s="43"/>
      <c r="C31" s="44"/>
      <c r="D31" s="44"/>
      <c r="E31" s="44"/>
      <c r="F31" s="30" t="s">
        <v>49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48"/>
    </row>
    <row r="32" hidden="1" s="2" customFormat="1" ht="14.4" customHeight="1">
      <c r="B32" s="43"/>
      <c r="C32" s="44"/>
      <c r="D32" s="44"/>
      <c r="E32" s="44"/>
      <c r="F32" s="30" t="s">
        <v>50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48"/>
    </row>
    <row r="33" hidden="1" s="2" customFormat="1" ht="14.4" customHeight="1">
      <c r="B33" s="43"/>
      <c r="C33" s="44"/>
      <c r="D33" s="44"/>
      <c r="E33" s="44"/>
      <c r="F33" s="30" t="s">
        <v>51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</row>
    <row r="35" s="1" customFormat="1" ht="25.92" customHeight="1">
      <c r="B35" s="36"/>
      <c r="C35" s="49"/>
      <c r="D35" s="50" t="s">
        <v>52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53</v>
      </c>
      <c r="U35" s="51"/>
      <c r="V35" s="51"/>
      <c r="W35" s="51"/>
      <c r="X35" s="53" t="s">
        <v>54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</row>
    <row r="42" s="1" customFormat="1" ht="24.96" customHeight="1">
      <c r="B42" s="36"/>
      <c r="C42" s="21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3" customFormat="1" ht="12" customHeight="1">
      <c r="B44" s="60"/>
      <c r="C44" s="30" t="s">
        <v>14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02/19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</row>
    <row r="45" s="4" customFormat="1" ht="36.96" customHeight="1">
      <c r="B45" s="63"/>
      <c r="C45" s="64" t="s">
        <v>17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ZMĚNA ZPŮSOBU VYTÁPĚNÍ A STAVEBNÍ ÚPRAVY OBJEKTU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Nejdek, Chodovská č.p. 465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69" t="str">
        <f>IF(AN8= "","",AN8)</f>
        <v>5. 12. 2019</v>
      </c>
      <c r="AN47" s="69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43.05" customHeight="1"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MěÚ Nejdek, náměstí Karla IV. 23, 362 21 Nejdek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34</v>
      </c>
      <c r="AJ49" s="37"/>
      <c r="AK49" s="37"/>
      <c r="AL49" s="37"/>
      <c r="AM49" s="70" t="str">
        <f>IF(E17="","",E17)</f>
        <v>Ing. Milan Snopek, Švabinského 1729, 35601 Sokolov</v>
      </c>
      <c r="AN49" s="61"/>
      <c r="AO49" s="61"/>
      <c r="AP49" s="61"/>
      <c r="AQ49" s="37"/>
      <c r="AR49" s="41"/>
      <c r="AS49" s="71" t="s">
        <v>56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4"/>
    </row>
    <row r="50" s="1" customFormat="1" ht="43.05" customHeight="1">
      <c r="B50" s="36"/>
      <c r="C50" s="30" t="s">
        <v>32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37</v>
      </c>
      <c r="AJ50" s="37"/>
      <c r="AK50" s="37"/>
      <c r="AL50" s="37"/>
      <c r="AM50" s="70" t="str">
        <f>IF(E20="","",E20)</f>
        <v>MgA. Jan Nájemník, Kraslická 515, 35601 Sokolov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8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2"/>
    </row>
    <row r="52" s="1" customFormat="1" ht="29.28" customHeight="1">
      <c r="B52" s="36"/>
      <c r="C52" s="83" t="s">
        <v>57</v>
      </c>
      <c r="D52" s="84"/>
      <c r="E52" s="84"/>
      <c r="F52" s="84"/>
      <c r="G52" s="84"/>
      <c r="H52" s="85"/>
      <c r="I52" s="86" t="s">
        <v>58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59</v>
      </c>
      <c r="AH52" s="84"/>
      <c r="AI52" s="84"/>
      <c r="AJ52" s="84"/>
      <c r="AK52" s="84"/>
      <c r="AL52" s="84"/>
      <c r="AM52" s="84"/>
      <c r="AN52" s="86" t="s">
        <v>60</v>
      </c>
      <c r="AO52" s="84"/>
      <c r="AP52" s="84"/>
      <c r="AQ52" s="88" t="s">
        <v>61</v>
      </c>
      <c r="AR52" s="41"/>
      <c r="AS52" s="89" t="s">
        <v>62</v>
      </c>
      <c r="AT52" s="90" t="s">
        <v>63</v>
      </c>
      <c r="AU52" s="90" t="s">
        <v>64</v>
      </c>
      <c r="AV52" s="90" t="s">
        <v>65</v>
      </c>
      <c r="AW52" s="90" t="s">
        <v>66</v>
      </c>
      <c r="AX52" s="90" t="s">
        <v>67</v>
      </c>
      <c r="AY52" s="90" t="s">
        <v>68</v>
      </c>
      <c r="AZ52" s="90" t="s">
        <v>69</v>
      </c>
      <c r="BA52" s="90" t="s">
        <v>70</v>
      </c>
      <c r="BB52" s="90" t="s">
        <v>71</v>
      </c>
      <c r="BC52" s="90" t="s">
        <v>72</v>
      </c>
      <c r="BD52" s="90" t="s">
        <v>73</v>
      </c>
      <c r="BE52" s="90" t="s">
        <v>74</v>
      </c>
      <c r="BF52" s="91" t="s">
        <v>75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4"/>
    </row>
    <row r="54" s="5" customFormat="1" ht="32.4" customHeight="1">
      <c r="B54" s="95"/>
      <c r="C54" s="96" t="s">
        <v>76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SUM(AG54,AV54)</f>
        <v>0</v>
      </c>
      <c r="AO54" s="99"/>
      <c r="AP54" s="99"/>
      <c r="AQ54" s="100" t="s">
        <v>20</v>
      </c>
      <c r="AR54" s="101"/>
      <c r="AS54" s="102">
        <f>ROUND(AS55,2)</f>
        <v>0</v>
      </c>
      <c r="AT54" s="103">
        <f>ROUND(AT55,2)</f>
        <v>0</v>
      </c>
      <c r="AU54" s="104">
        <f>ROUND(AU55,2)</f>
        <v>0</v>
      </c>
      <c r="AV54" s="104">
        <f>ROUND(SUM(AX54:AY54),2)</f>
        <v>0</v>
      </c>
      <c r="AW54" s="105">
        <f>ROUND(AW55,5)</f>
        <v>0</v>
      </c>
      <c r="AX54" s="104">
        <f>ROUND(BB54*L29,2)</f>
        <v>0</v>
      </c>
      <c r="AY54" s="104">
        <f>ROUND(BC54*L30,2)</f>
        <v>0</v>
      </c>
      <c r="AZ54" s="104">
        <f>ROUND(BD54*L29,2)</f>
        <v>0</v>
      </c>
      <c r="BA54" s="104">
        <f>ROUND(BE54*L30,2)</f>
        <v>0</v>
      </c>
      <c r="BB54" s="104">
        <f>ROUND(BB55,2)</f>
        <v>0</v>
      </c>
      <c r="BC54" s="104">
        <f>ROUND(BC55,2)</f>
        <v>0</v>
      </c>
      <c r="BD54" s="104">
        <f>ROUND(BD55,2)</f>
        <v>0</v>
      </c>
      <c r="BE54" s="104">
        <f>ROUND(BE55,2)</f>
        <v>0</v>
      </c>
      <c r="BF54" s="106">
        <f>ROUND(BF55,2)</f>
        <v>0</v>
      </c>
      <c r="BS54" s="107" t="s">
        <v>77</v>
      </c>
      <c r="BT54" s="107" t="s">
        <v>78</v>
      </c>
      <c r="BV54" s="107" t="s">
        <v>79</v>
      </c>
      <c r="BW54" s="107" t="s">
        <v>6</v>
      </c>
      <c r="BX54" s="107" t="s">
        <v>80</v>
      </c>
      <c r="CL54" s="107" t="s">
        <v>20</v>
      </c>
    </row>
    <row r="55" s="6" customFormat="1" ht="27" customHeight="1">
      <c r="A55" s="108" t="s">
        <v>81</v>
      </c>
      <c r="B55" s="109"/>
      <c r="C55" s="110"/>
      <c r="D55" s="111" t="s">
        <v>15</v>
      </c>
      <c r="E55" s="111"/>
      <c r="F55" s="111"/>
      <c r="G55" s="111"/>
      <c r="H55" s="111"/>
      <c r="I55" s="112"/>
      <c r="J55" s="111" t="s">
        <v>18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'02-19 - ZMĚNA ZPŮSOBU VYT...'!K30</f>
        <v>0</v>
      </c>
      <c r="AH55" s="112"/>
      <c r="AI55" s="112"/>
      <c r="AJ55" s="112"/>
      <c r="AK55" s="112"/>
      <c r="AL55" s="112"/>
      <c r="AM55" s="112"/>
      <c r="AN55" s="113">
        <f>SUM(AG55,AV55)</f>
        <v>0</v>
      </c>
      <c r="AO55" s="112"/>
      <c r="AP55" s="112"/>
      <c r="AQ55" s="114" t="s">
        <v>82</v>
      </c>
      <c r="AR55" s="115"/>
      <c r="AS55" s="116">
        <f>'02-19 - ZMĚNA ZPŮSOBU VYT...'!K28</f>
        <v>0</v>
      </c>
      <c r="AT55" s="117">
        <f>'02-19 - ZMĚNA ZPŮSOBU VYT...'!K29</f>
        <v>0</v>
      </c>
      <c r="AU55" s="117">
        <v>0</v>
      </c>
      <c r="AV55" s="117">
        <f>ROUND(SUM(AX55:AY55),2)</f>
        <v>0</v>
      </c>
      <c r="AW55" s="118">
        <f>'02-19 - ZMĚNA ZPŮSOBU VYT...'!T107</f>
        <v>0</v>
      </c>
      <c r="AX55" s="117">
        <f>'02-19 - ZMĚNA ZPŮSOBU VYT...'!K33</f>
        <v>0</v>
      </c>
      <c r="AY55" s="117">
        <f>'02-19 - ZMĚNA ZPŮSOBU VYT...'!K34</f>
        <v>0</v>
      </c>
      <c r="AZ55" s="117">
        <f>'02-19 - ZMĚNA ZPŮSOBU VYT...'!K35</f>
        <v>0</v>
      </c>
      <c r="BA55" s="117">
        <f>'02-19 - ZMĚNA ZPŮSOBU VYT...'!K36</f>
        <v>0</v>
      </c>
      <c r="BB55" s="117">
        <f>'02-19 - ZMĚNA ZPŮSOBU VYT...'!F33</f>
        <v>0</v>
      </c>
      <c r="BC55" s="117">
        <f>'02-19 - ZMĚNA ZPŮSOBU VYT...'!F34</f>
        <v>0</v>
      </c>
      <c r="BD55" s="117">
        <f>'02-19 - ZMĚNA ZPŮSOBU VYT...'!F35</f>
        <v>0</v>
      </c>
      <c r="BE55" s="117">
        <f>'02-19 - ZMĚNA ZPŮSOBU VYT...'!F36</f>
        <v>0</v>
      </c>
      <c r="BF55" s="119">
        <f>'02-19 - ZMĚNA ZPŮSOBU VYT...'!F37</f>
        <v>0</v>
      </c>
      <c r="BT55" s="120" t="s">
        <v>83</v>
      </c>
      <c r="BU55" s="120" t="s">
        <v>84</v>
      </c>
      <c r="BV55" s="120" t="s">
        <v>79</v>
      </c>
      <c r="BW55" s="120" t="s">
        <v>6</v>
      </c>
      <c r="BX55" s="120" t="s">
        <v>80</v>
      </c>
      <c r="CL55" s="120" t="s">
        <v>20</v>
      </c>
    </row>
    <row r="56" s="1" customFormat="1" ht="30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</row>
    <row r="57" s="1" customFormat="1" ht="6.96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</row>
  </sheetData>
  <sheetProtection sheet="1" formatColumns="0" formatRows="0" objects="1" scenarios="1" spinCount="100000" saltValue="tZqq1RZFuEZ/ThsMgdeM/JQLwT3eKxLeNpqDv5XVMdqLWuOFHf7Hu8plM9d4QeRkecdQTCe6YTOy5Zv28zG8eA==" hashValue="mZOJbfccKjklynmShg7RUY2NL6eYkztqewJKlceOYGQbtslhrTfakxZRGJw/pf7l9mbLzXoBC7j/6ICEZbfdxg==" algorithmName="SHA-512" password="DC75"/>
  <mergeCells count="42">
    <mergeCell ref="W31:AE31"/>
    <mergeCell ref="BG5:BG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G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2-19 - ZMĚNA ZPŮSOBU VY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1" customWidth="1"/>
    <col min="10" max="10" width="20.17" style="121" customWidth="1"/>
    <col min="11" max="11" width="20.17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5" t="s">
        <v>6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4"/>
      <c r="K3" s="123"/>
      <c r="L3" s="123"/>
      <c r="M3" s="18"/>
      <c r="AT3" s="15" t="s">
        <v>83</v>
      </c>
    </row>
    <row r="4" ht="24.96" customHeight="1">
      <c r="B4" s="18"/>
      <c r="D4" s="125" t="s">
        <v>85</v>
      </c>
      <c r="M4" s="18"/>
      <c r="N4" s="126" t="s">
        <v>11</v>
      </c>
      <c r="AT4" s="15" t="s">
        <v>4</v>
      </c>
    </row>
    <row r="5" ht="6.96" customHeight="1">
      <c r="B5" s="18"/>
      <c r="M5" s="18"/>
    </row>
    <row r="6" s="1" customFormat="1" ht="12" customHeight="1">
      <c r="B6" s="41"/>
      <c r="D6" s="127" t="s">
        <v>17</v>
      </c>
      <c r="I6" s="128"/>
      <c r="J6" s="128"/>
      <c r="M6" s="41"/>
    </row>
    <row r="7" s="1" customFormat="1" ht="36.96" customHeight="1">
      <c r="B7" s="41"/>
      <c r="E7" s="129" t="s">
        <v>18</v>
      </c>
      <c r="F7" s="1"/>
      <c r="G7" s="1"/>
      <c r="H7" s="1"/>
      <c r="I7" s="128"/>
      <c r="J7" s="128"/>
      <c r="M7" s="41"/>
    </row>
    <row r="8" s="1" customFormat="1">
      <c r="B8" s="41"/>
      <c r="I8" s="128"/>
      <c r="J8" s="128"/>
      <c r="M8" s="41"/>
    </row>
    <row r="9" s="1" customFormat="1" ht="12" customHeight="1">
      <c r="B9" s="41"/>
      <c r="D9" s="127" t="s">
        <v>19</v>
      </c>
      <c r="F9" s="130" t="s">
        <v>20</v>
      </c>
      <c r="I9" s="131" t="s">
        <v>21</v>
      </c>
      <c r="J9" s="132" t="s">
        <v>20</v>
      </c>
      <c r="M9" s="41"/>
    </row>
    <row r="10" s="1" customFormat="1" ht="12" customHeight="1">
      <c r="B10" s="41"/>
      <c r="D10" s="127" t="s">
        <v>22</v>
      </c>
      <c r="F10" s="130" t="s">
        <v>23</v>
      </c>
      <c r="I10" s="131" t="s">
        <v>24</v>
      </c>
      <c r="J10" s="133" t="str">
        <f>'Rekapitulace stavby'!AN8</f>
        <v>5. 12. 2019</v>
      </c>
      <c r="M10" s="41"/>
    </row>
    <row r="11" s="1" customFormat="1" ht="10.8" customHeight="1">
      <c r="B11" s="41"/>
      <c r="I11" s="128"/>
      <c r="J11" s="128"/>
      <c r="M11" s="41"/>
    </row>
    <row r="12" s="1" customFormat="1" ht="12" customHeight="1">
      <c r="B12" s="41"/>
      <c r="D12" s="127" t="s">
        <v>26</v>
      </c>
      <c r="I12" s="131" t="s">
        <v>27</v>
      </c>
      <c r="J12" s="132" t="s">
        <v>28</v>
      </c>
      <c r="M12" s="41"/>
    </row>
    <row r="13" s="1" customFormat="1" ht="18" customHeight="1">
      <c r="B13" s="41"/>
      <c r="E13" s="130" t="s">
        <v>29</v>
      </c>
      <c r="I13" s="131" t="s">
        <v>30</v>
      </c>
      <c r="J13" s="132" t="s">
        <v>31</v>
      </c>
      <c r="M13" s="41"/>
    </row>
    <row r="14" s="1" customFormat="1" ht="6.96" customHeight="1">
      <c r="B14" s="41"/>
      <c r="I14" s="128"/>
      <c r="J14" s="128"/>
      <c r="M14" s="41"/>
    </row>
    <row r="15" s="1" customFormat="1" ht="12" customHeight="1">
      <c r="B15" s="41"/>
      <c r="D15" s="127" t="s">
        <v>32</v>
      </c>
      <c r="I15" s="131" t="s">
        <v>27</v>
      </c>
      <c r="J15" s="31" t="str">
        <f>'Rekapitulace stavby'!AN13</f>
        <v>Vyplň údaj</v>
      </c>
      <c r="M15" s="41"/>
    </row>
    <row r="16" s="1" customFormat="1" ht="18" customHeight="1">
      <c r="B16" s="41"/>
      <c r="E16" s="31" t="str">
        <f>'Rekapitulace stavby'!E14</f>
        <v>Vyplň údaj</v>
      </c>
      <c r="F16" s="130"/>
      <c r="G16" s="130"/>
      <c r="H16" s="130"/>
      <c r="I16" s="131" t="s">
        <v>30</v>
      </c>
      <c r="J16" s="31" t="str">
        <f>'Rekapitulace stavby'!AN14</f>
        <v>Vyplň údaj</v>
      </c>
      <c r="M16" s="41"/>
    </row>
    <row r="17" s="1" customFormat="1" ht="6.96" customHeight="1">
      <c r="B17" s="41"/>
      <c r="I17" s="128"/>
      <c r="J17" s="128"/>
      <c r="M17" s="41"/>
    </row>
    <row r="18" s="1" customFormat="1" ht="12" customHeight="1">
      <c r="B18" s="41"/>
      <c r="D18" s="127" t="s">
        <v>34</v>
      </c>
      <c r="I18" s="131" t="s">
        <v>27</v>
      </c>
      <c r="J18" s="132" t="s">
        <v>35</v>
      </c>
      <c r="M18" s="41"/>
    </row>
    <row r="19" s="1" customFormat="1" ht="18" customHeight="1">
      <c r="B19" s="41"/>
      <c r="E19" s="130" t="s">
        <v>36</v>
      </c>
      <c r="I19" s="131" t="s">
        <v>30</v>
      </c>
      <c r="J19" s="132" t="s">
        <v>20</v>
      </c>
      <c r="M19" s="41"/>
    </row>
    <row r="20" s="1" customFormat="1" ht="6.96" customHeight="1">
      <c r="B20" s="41"/>
      <c r="I20" s="128"/>
      <c r="J20" s="128"/>
      <c r="M20" s="41"/>
    </row>
    <row r="21" s="1" customFormat="1" ht="12" customHeight="1">
      <c r="B21" s="41"/>
      <c r="D21" s="127" t="s">
        <v>37</v>
      </c>
      <c r="I21" s="131" t="s">
        <v>27</v>
      </c>
      <c r="J21" s="132" t="s">
        <v>38</v>
      </c>
      <c r="M21" s="41"/>
    </row>
    <row r="22" s="1" customFormat="1" ht="18" customHeight="1">
      <c r="B22" s="41"/>
      <c r="E22" s="130" t="s">
        <v>39</v>
      </c>
      <c r="I22" s="131" t="s">
        <v>30</v>
      </c>
      <c r="J22" s="132" t="s">
        <v>20</v>
      </c>
      <c r="M22" s="41"/>
    </row>
    <row r="23" s="1" customFormat="1" ht="6.96" customHeight="1">
      <c r="B23" s="41"/>
      <c r="I23" s="128"/>
      <c r="J23" s="128"/>
      <c r="M23" s="41"/>
    </row>
    <row r="24" s="1" customFormat="1" ht="12" customHeight="1">
      <c r="B24" s="41"/>
      <c r="D24" s="127" t="s">
        <v>40</v>
      </c>
      <c r="I24" s="128"/>
      <c r="J24" s="128"/>
      <c r="M24" s="41"/>
    </row>
    <row r="25" s="7" customFormat="1" ht="51" customHeight="1">
      <c r="B25" s="134"/>
      <c r="E25" s="135" t="s">
        <v>41</v>
      </c>
      <c r="F25" s="135"/>
      <c r="G25" s="135"/>
      <c r="H25" s="135"/>
      <c r="I25" s="136"/>
      <c r="J25" s="136"/>
      <c r="M25" s="134"/>
    </row>
    <row r="26" s="1" customFormat="1" ht="6.96" customHeight="1">
      <c r="B26" s="41"/>
      <c r="I26" s="128"/>
      <c r="J26" s="128"/>
      <c r="M26" s="41"/>
    </row>
    <row r="27" s="1" customFormat="1" ht="6.96" customHeight="1">
      <c r="B27" s="41"/>
      <c r="D27" s="73"/>
      <c r="E27" s="73"/>
      <c r="F27" s="73"/>
      <c r="G27" s="73"/>
      <c r="H27" s="73"/>
      <c r="I27" s="137"/>
      <c r="J27" s="137"/>
      <c r="K27" s="73"/>
      <c r="L27" s="73"/>
      <c r="M27" s="41"/>
    </row>
    <row r="28" s="1" customFormat="1">
      <c r="B28" s="41"/>
      <c r="E28" s="127" t="s">
        <v>86</v>
      </c>
      <c r="I28" s="128"/>
      <c r="J28" s="128"/>
      <c r="K28" s="138">
        <f>I57</f>
        <v>0</v>
      </c>
      <c r="M28" s="41"/>
    </row>
    <row r="29" s="1" customFormat="1">
      <c r="B29" s="41"/>
      <c r="E29" s="127" t="s">
        <v>87</v>
      </c>
      <c r="I29" s="128"/>
      <c r="J29" s="128"/>
      <c r="K29" s="138">
        <f>J57</f>
        <v>0</v>
      </c>
      <c r="M29" s="41"/>
    </row>
    <row r="30" s="1" customFormat="1" ht="25.44" customHeight="1">
      <c r="B30" s="41"/>
      <c r="D30" s="139" t="s">
        <v>42</v>
      </c>
      <c r="I30" s="128"/>
      <c r="J30" s="128"/>
      <c r="K30" s="140">
        <f>ROUND(K107, 2)</f>
        <v>0</v>
      </c>
      <c r="M30" s="41"/>
    </row>
    <row r="31" s="1" customFormat="1" ht="6.96" customHeight="1">
      <c r="B31" s="41"/>
      <c r="D31" s="73"/>
      <c r="E31" s="73"/>
      <c r="F31" s="73"/>
      <c r="G31" s="73"/>
      <c r="H31" s="73"/>
      <c r="I31" s="137"/>
      <c r="J31" s="137"/>
      <c r="K31" s="73"/>
      <c r="L31" s="73"/>
      <c r="M31" s="41"/>
    </row>
    <row r="32" s="1" customFormat="1" ht="14.4" customHeight="1">
      <c r="B32" s="41"/>
      <c r="F32" s="141" t="s">
        <v>44</v>
      </c>
      <c r="I32" s="142" t="s">
        <v>43</v>
      </c>
      <c r="J32" s="128"/>
      <c r="K32" s="141" t="s">
        <v>45</v>
      </c>
      <c r="M32" s="41"/>
    </row>
    <row r="33" s="1" customFormat="1" ht="14.4" customHeight="1">
      <c r="B33" s="41"/>
      <c r="D33" s="143" t="s">
        <v>46</v>
      </c>
      <c r="E33" s="127" t="s">
        <v>47</v>
      </c>
      <c r="F33" s="138">
        <f>ROUND((SUM(BE107:BE690)),  2)</f>
        <v>0</v>
      </c>
      <c r="I33" s="144">
        <v>0.20999999999999999</v>
      </c>
      <c r="J33" s="128"/>
      <c r="K33" s="138">
        <f>ROUND(((SUM(BE107:BE690))*I33),  2)</f>
        <v>0</v>
      </c>
      <c r="M33" s="41"/>
    </row>
    <row r="34" s="1" customFormat="1" ht="14.4" customHeight="1">
      <c r="B34" s="41"/>
      <c r="E34" s="127" t="s">
        <v>48</v>
      </c>
      <c r="F34" s="138">
        <f>ROUND((SUM(BF107:BF690)),  2)</f>
        <v>0</v>
      </c>
      <c r="I34" s="144">
        <v>0.14999999999999999</v>
      </c>
      <c r="J34" s="128"/>
      <c r="K34" s="138">
        <f>ROUND(((SUM(BF107:BF690))*I34),  2)</f>
        <v>0</v>
      </c>
      <c r="M34" s="41"/>
    </row>
    <row r="35" hidden="1" s="1" customFormat="1" ht="14.4" customHeight="1">
      <c r="B35" s="41"/>
      <c r="E35" s="127" t="s">
        <v>49</v>
      </c>
      <c r="F35" s="138">
        <f>ROUND((SUM(BG107:BG690)),  2)</f>
        <v>0</v>
      </c>
      <c r="I35" s="144">
        <v>0.20999999999999999</v>
      </c>
      <c r="J35" s="128"/>
      <c r="K35" s="138">
        <f>0</f>
        <v>0</v>
      </c>
      <c r="M35" s="41"/>
    </row>
    <row r="36" hidden="1" s="1" customFormat="1" ht="14.4" customHeight="1">
      <c r="B36" s="41"/>
      <c r="E36" s="127" t="s">
        <v>50</v>
      </c>
      <c r="F36" s="138">
        <f>ROUND((SUM(BH107:BH690)),  2)</f>
        <v>0</v>
      </c>
      <c r="I36" s="144">
        <v>0.14999999999999999</v>
      </c>
      <c r="J36" s="128"/>
      <c r="K36" s="138">
        <f>0</f>
        <v>0</v>
      </c>
      <c r="M36" s="41"/>
    </row>
    <row r="37" hidden="1" s="1" customFormat="1" ht="14.4" customHeight="1">
      <c r="B37" s="41"/>
      <c r="E37" s="127" t="s">
        <v>51</v>
      </c>
      <c r="F37" s="138">
        <f>ROUND((SUM(BI107:BI690)),  2)</f>
        <v>0</v>
      </c>
      <c r="I37" s="144">
        <v>0</v>
      </c>
      <c r="J37" s="128"/>
      <c r="K37" s="138">
        <f>0</f>
        <v>0</v>
      </c>
      <c r="M37" s="41"/>
    </row>
    <row r="38" s="1" customFormat="1" ht="6.96" customHeight="1">
      <c r="B38" s="41"/>
      <c r="I38" s="128"/>
      <c r="J38" s="128"/>
      <c r="M38" s="41"/>
    </row>
    <row r="39" s="1" customFormat="1" ht="25.44" customHeight="1">
      <c r="B39" s="41"/>
      <c r="C39" s="145"/>
      <c r="D39" s="146" t="s">
        <v>52</v>
      </c>
      <c r="E39" s="147"/>
      <c r="F39" s="147"/>
      <c r="G39" s="148" t="s">
        <v>53</v>
      </c>
      <c r="H39" s="149" t="s">
        <v>54</v>
      </c>
      <c r="I39" s="150"/>
      <c r="J39" s="150"/>
      <c r="K39" s="151">
        <f>SUM(K30:K37)</f>
        <v>0</v>
      </c>
      <c r="L39" s="152"/>
      <c r="M39" s="41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5"/>
      <c r="K40" s="154"/>
      <c r="L40" s="154"/>
      <c r="M40" s="41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8"/>
      <c r="K44" s="157"/>
      <c r="L44" s="157"/>
      <c r="M44" s="41"/>
    </row>
    <row r="45" s="1" customFormat="1" ht="24.96" customHeight="1">
      <c r="B45" s="36"/>
      <c r="C45" s="21" t="s">
        <v>88</v>
      </c>
      <c r="D45" s="37"/>
      <c r="E45" s="37"/>
      <c r="F45" s="37"/>
      <c r="G45" s="37"/>
      <c r="H45" s="37"/>
      <c r="I45" s="128"/>
      <c r="J45" s="128"/>
      <c r="K45" s="37"/>
      <c r="L45" s="37"/>
      <c r="M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8"/>
      <c r="J46" s="128"/>
      <c r="K46" s="37"/>
      <c r="L46" s="37"/>
      <c r="M46" s="41"/>
    </row>
    <row r="47" s="1" customFormat="1" ht="12" customHeight="1">
      <c r="B47" s="36"/>
      <c r="C47" s="30" t="s">
        <v>17</v>
      </c>
      <c r="D47" s="37"/>
      <c r="E47" s="37"/>
      <c r="F47" s="37"/>
      <c r="G47" s="37"/>
      <c r="H47" s="37"/>
      <c r="I47" s="128"/>
      <c r="J47" s="128"/>
      <c r="K47" s="37"/>
      <c r="L47" s="37"/>
      <c r="M47" s="41"/>
    </row>
    <row r="48" s="1" customFormat="1" ht="16.5" customHeight="1">
      <c r="B48" s="36"/>
      <c r="C48" s="37"/>
      <c r="D48" s="37"/>
      <c r="E48" s="66" t="str">
        <f>E7</f>
        <v>ZMĚNA ZPŮSOBU VYTÁPĚNÍ A STAVEBNÍ ÚPRAVY OBJEKTU</v>
      </c>
      <c r="F48" s="37"/>
      <c r="G48" s="37"/>
      <c r="H48" s="37"/>
      <c r="I48" s="128"/>
      <c r="J48" s="128"/>
      <c r="K48" s="37"/>
      <c r="L48" s="37"/>
      <c r="M48" s="41"/>
    </row>
    <row r="49" s="1" customFormat="1" ht="6.96" customHeight="1">
      <c r="B49" s="36"/>
      <c r="C49" s="37"/>
      <c r="D49" s="37"/>
      <c r="E49" s="37"/>
      <c r="F49" s="37"/>
      <c r="G49" s="37"/>
      <c r="H49" s="37"/>
      <c r="I49" s="128"/>
      <c r="J49" s="128"/>
      <c r="K49" s="37"/>
      <c r="L49" s="37"/>
      <c r="M49" s="41"/>
    </row>
    <row r="50" s="1" customFormat="1" ht="12" customHeight="1">
      <c r="B50" s="36"/>
      <c r="C50" s="30" t="s">
        <v>22</v>
      </c>
      <c r="D50" s="37"/>
      <c r="E50" s="37"/>
      <c r="F50" s="25" t="str">
        <f>F10</f>
        <v>Nejdek, Chodovská č.p. 465</v>
      </c>
      <c r="G50" s="37"/>
      <c r="H50" s="37"/>
      <c r="I50" s="131" t="s">
        <v>24</v>
      </c>
      <c r="J50" s="133" t="str">
        <f>IF(J10="","",J10)</f>
        <v>5. 12. 2019</v>
      </c>
      <c r="K50" s="37"/>
      <c r="L50" s="37"/>
      <c r="M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8"/>
      <c r="J51" s="128"/>
      <c r="K51" s="37"/>
      <c r="L51" s="37"/>
      <c r="M51" s="41"/>
    </row>
    <row r="52" s="1" customFormat="1" ht="43.05" customHeight="1">
      <c r="B52" s="36"/>
      <c r="C52" s="30" t="s">
        <v>26</v>
      </c>
      <c r="D52" s="37"/>
      <c r="E52" s="37"/>
      <c r="F52" s="25" t="str">
        <f>E13</f>
        <v>MěÚ Nejdek, náměstí Karla IV. 23, 362 21 Nejdek</v>
      </c>
      <c r="G52" s="37"/>
      <c r="H52" s="37"/>
      <c r="I52" s="131" t="s">
        <v>34</v>
      </c>
      <c r="J52" s="159" t="str">
        <f>E19</f>
        <v>Ing. Milan Snopek, Švabinského 1729, 35601 Sokolov</v>
      </c>
      <c r="K52" s="37"/>
      <c r="L52" s="37"/>
      <c r="M52" s="41"/>
    </row>
    <row r="53" s="1" customFormat="1" ht="58.2" customHeight="1">
      <c r="B53" s="36"/>
      <c r="C53" s="30" t="s">
        <v>32</v>
      </c>
      <c r="D53" s="37"/>
      <c r="E53" s="37"/>
      <c r="F53" s="25" t="str">
        <f>IF(E16="","",E16)</f>
        <v>Vyplň údaj</v>
      </c>
      <c r="G53" s="37"/>
      <c r="H53" s="37"/>
      <c r="I53" s="131" t="s">
        <v>37</v>
      </c>
      <c r="J53" s="159" t="str">
        <f>E22</f>
        <v>MgA. Jan Nájemník, Kraslická 515, 35601 Sokolov</v>
      </c>
      <c r="K53" s="37"/>
      <c r="L53" s="37"/>
      <c r="M53" s="41"/>
    </row>
    <row r="54" s="1" customFormat="1" ht="10.32" customHeight="1">
      <c r="B54" s="36"/>
      <c r="C54" s="37"/>
      <c r="D54" s="37"/>
      <c r="E54" s="37"/>
      <c r="F54" s="37"/>
      <c r="G54" s="37"/>
      <c r="H54" s="37"/>
      <c r="I54" s="128"/>
      <c r="J54" s="128"/>
      <c r="K54" s="37"/>
      <c r="L54" s="37"/>
      <c r="M54" s="41"/>
    </row>
    <row r="55" s="1" customFormat="1" ht="29.28" customHeight="1">
      <c r="B55" s="36"/>
      <c r="C55" s="160" t="s">
        <v>89</v>
      </c>
      <c r="D55" s="161"/>
      <c r="E55" s="161"/>
      <c r="F55" s="161"/>
      <c r="G55" s="161"/>
      <c r="H55" s="161"/>
      <c r="I55" s="162" t="s">
        <v>90</v>
      </c>
      <c r="J55" s="162" t="s">
        <v>91</v>
      </c>
      <c r="K55" s="163" t="s">
        <v>92</v>
      </c>
      <c r="L55" s="161"/>
      <c r="M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8"/>
      <c r="J56" s="128"/>
      <c r="K56" s="37"/>
      <c r="L56" s="37"/>
      <c r="M56" s="41"/>
    </row>
    <row r="57" s="1" customFormat="1" ht="22.8" customHeight="1">
      <c r="B57" s="36"/>
      <c r="C57" s="164" t="s">
        <v>76</v>
      </c>
      <c r="D57" s="37"/>
      <c r="E57" s="37"/>
      <c r="F57" s="37"/>
      <c r="G57" s="37"/>
      <c r="H57" s="37"/>
      <c r="I57" s="165">
        <f>Q107</f>
        <v>0</v>
      </c>
      <c r="J57" s="165">
        <f>R107</f>
        <v>0</v>
      </c>
      <c r="K57" s="99">
        <f>K107</f>
        <v>0</v>
      </c>
      <c r="L57" s="37"/>
      <c r="M57" s="41"/>
      <c r="AU57" s="15" t="s">
        <v>93</v>
      </c>
    </row>
    <row r="58" s="8" customFormat="1" ht="24.96" customHeight="1">
      <c r="B58" s="166"/>
      <c r="C58" s="167"/>
      <c r="D58" s="168" t="s">
        <v>94</v>
      </c>
      <c r="E58" s="169"/>
      <c r="F58" s="169"/>
      <c r="G58" s="169"/>
      <c r="H58" s="169"/>
      <c r="I58" s="170">
        <f>Q108</f>
        <v>0</v>
      </c>
      <c r="J58" s="170">
        <f>R108</f>
        <v>0</v>
      </c>
      <c r="K58" s="171">
        <f>K108</f>
        <v>0</v>
      </c>
      <c r="L58" s="167"/>
      <c r="M58" s="172"/>
    </row>
    <row r="59" s="9" customFormat="1" ht="19.92" customHeight="1">
      <c r="B59" s="173"/>
      <c r="C59" s="174"/>
      <c r="D59" s="175" t="s">
        <v>95</v>
      </c>
      <c r="E59" s="176"/>
      <c r="F59" s="176"/>
      <c r="G59" s="176"/>
      <c r="H59" s="176"/>
      <c r="I59" s="177">
        <f>Q109</f>
        <v>0</v>
      </c>
      <c r="J59" s="177">
        <f>R109</f>
        <v>0</v>
      </c>
      <c r="K59" s="178">
        <f>K109</f>
        <v>0</v>
      </c>
      <c r="L59" s="174"/>
      <c r="M59" s="179"/>
    </row>
    <row r="60" s="9" customFormat="1" ht="19.92" customHeight="1">
      <c r="B60" s="173"/>
      <c r="C60" s="174"/>
      <c r="D60" s="175" t="s">
        <v>96</v>
      </c>
      <c r="E60" s="176"/>
      <c r="F60" s="176"/>
      <c r="G60" s="176"/>
      <c r="H60" s="176"/>
      <c r="I60" s="177">
        <f>Q118</f>
        <v>0</v>
      </c>
      <c r="J60" s="177">
        <f>R118</f>
        <v>0</v>
      </c>
      <c r="K60" s="178">
        <f>K118</f>
        <v>0</v>
      </c>
      <c r="L60" s="174"/>
      <c r="M60" s="179"/>
    </row>
    <row r="61" s="9" customFormat="1" ht="19.92" customHeight="1">
      <c r="B61" s="173"/>
      <c r="C61" s="174"/>
      <c r="D61" s="175" t="s">
        <v>97</v>
      </c>
      <c r="E61" s="176"/>
      <c r="F61" s="176"/>
      <c r="G61" s="176"/>
      <c r="H61" s="176"/>
      <c r="I61" s="177">
        <f>Q121</f>
        <v>0</v>
      </c>
      <c r="J61" s="177">
        <f>R121</f>
        <v>0</v>
      </c>
      <c r="K61" s="178">
        <f>K121</f>
        <v>0</v>
      </c>
      <c r="L61" s="174"/>
      <c r="M61" s="179"/>
    </row>
    <row r="62" s="9" customFormat="1" ht="19.92" customHeight="1">
      <c r="B62" s="173"/>
      <c r="C62" s="174"/>
      <c r="D62" s="175" t="s">
        <v>98</v>
      </c>
      <c r="E62" s="176"/>
      <c r="F62" s="176"/>
      <c r="G62" s="176"/>
      <c r="H62" s="176"/>
      <c r="I62" s="177">
        <f>Q134</f>
        <v>0</v>
      </c>
      <c r="J62" s="177">
        <f>R134</f>
        <v>0</v>
      </c>
      <c r="K62" s="178">
        <f>K134</f>
        <v>0</v>
      </c>
      <c r="L62" s="174"/>
      <c r="M62" s="179"/>
    </row>
    <row r="63" s="9" customFormat="1" ht="19.92" customHeight="1">
      <c r="B63" s="173"/>
      <c r="C63" s="174"/>
      <c r="D63" s="175" t="s">
        <v>99</v>
      </c>
      <c r="E63" s="176"/>
      <c r="F63" s="176"/>
      <c r="G63" s="176"/>
      <c r="H63" s="176"/>
      <c r="I63" s="177">
        <f>Q141</f>
        <v>0</v>
      </c>
      <c r="J63" s="177">
        <f>R141</f>
        <v>0</v>
      </c>
      <c r="K63" s="178">
        <f>K141</f>
        <v>0</v>
      </c>
      <c r="L63" s="174"/>
      <c r="M63" s="179"/>
    </row>
    <row r="64" s="9" customFormat="1" ht="19.92" customHeight="1">
      <c r="B64" s="173"/>
      <c r="C64" s="174"/>
      <c r="D64" s="175" t="s">
        <v>100</v>
      </c>
      <c r="E64" s="176"/>
      <c r="F64" s="176"/>
      <c r="G64" s="176"/>
      <c r="H64" s="176"/>
      <c r="I64" s="177">
        <f>Q170</f>
        <v>0</v>
      </c>
      <c r="J64" s="177">
        <f>R170</f>
        <v>0</v>
      </c>
      <c r="K64" s="178">
        <f>K170</f>
        <v>0</v>
      </c>
      <c r="L64" s="174"/>
      <c r="M64" s="179"/>
    </row>
    <row r="65" s="9" customFormat="1" ht="19.92" customHeight="1">
      <c r="B65" s="173"/>
      <c r="C65" s="174"/>
      <c r="D65" s="175" t="s">
        <v>101</v>
      </c>
      <c r="E65" s="176"/>
      <c r="F65" s="176"/>
      <c r="G65" s="176"/>
      <c r="H65" s="176"/>
      <c r="I65" s="177">
        <f>Q175</f>
        <v>0</v>
      </c>
      <c r="J65" s="177">
        <f>R175</f>
        <v>0</v>
      </c>
      <c r="K65" s="178">
        <f>K175</f>
        <v>0</v>
      </c>
      <c r="L65" s="174"/>
      <c r="M65" s="179"/>
    </row>
    <row r="66" s="9" customFormat="1" ht="19.92" customHeight="1">
      <c r="B66" s="173"/>
      <c r="C66" s="174"/>
      <c r="D66" s="175" t="s">
        <v>102</v>
      </c>
      <c r="E66" s="176"/>
      <c r="F66" s="176"/>
      <c r="G66" s="176"/>
      <c r="H66" s="176"/>
      <c r="I66" s="177">
        <f>Q222</f>
        <v>0</v>
      </c>
      <c r="J66" s="177">
        <f>R222</f>
        <v>0</v>
      </c>
      <c r="K66" s="178">
        <f>K222</f>
        <v>0</v>
      </c>
      <c r="L66" s="174"/>
      <c r="M66" s="179"/>
    </row>
    <row r="67" s="9" customFormat="1" ht="19.92" customHeight="1">
      <c r="B67" s="173"/>
      <c r="C67" s="174"/>
      <c r="D67" s="175" t="s">
        <v>103</v>
      </c>
      <c r="E67" s="176"/>
      <c r="F67" s="176"/>
      <c r="G67" s="176"/>
      <c r="H67" s="176"/>
      <c r="I67" s="177">
        <f>Q229</f>
        <v>0</v>
      </c>
      <c r="J67" s="177">
        <f>R229</f>
        <v>0</v>
      </c>
      <c r="K67" s="178">
        <f>K229</f>
        <v>0</v>
      </c>
      <c r="L67" s="174"/>
      <c r="M67" s="179"/>
    </row>
    <row r="68" s="8" customFormat="1" ht="24.96" customHeight="1">
      <c r="B68" s="166"/>
      <c r="C68" s="167"/>
      <c r="D68" s="168" t="s">
        <v>104</v>
      </c>
      <c r="E68" s="169"/>
      <c r="F68" s="169"/>
      <c r="G68" s="169"/>
      <c r="H68" s="169"/>
      <c r="I68" s="170">
        <f>Q232</f>
        <v>0</v>
      </c>
      <c r="J68" s="170">
        <f>R232</f>
        <v>0</v>
      </c>
      <c r="K68" s="171">
        <f>K232</f>
        <v>0</v>
      </c>
      <c r="L68" s="167"/>
      <c r="M68" s="172"/>
    </row>
    <row r="69" s="9" customFormat="1" ht="19.92" customHeight="1">
      <c r="B69" s="173"/>
      <c r="C69" s="174"/>
      <c r="D69" s="175" t="s">
        <v>105</v>
      </c>
      <c r="E69" s="176"/>
      <c r="F69" s="176"/>
      <c r="G69" s="176"/>
      <c r="H69" s="176"/>
      <c r="I69" s="177">
        <f>Q233</f>
        <v>0</v>
      </c>
      <c r="J69" s="177">
        <f>R233</f>
        <v>0</v>
      </c>
      <c r="K69" s="178">
        <f>K233</f>
        <v>0</v>
      </c>
      <c r="L69" s="174"/>
      <c r="M69" s="179"/>
    </row>
    <row r="70" s="9" customFormat="1" ht="19.92" customHeight="1">
      <c r="B70" s="173"/>
      <c r="C70" s="174"/>
      <c r="D70" s="175" t="s">
        <v>106</v>
      </c>
      <c r="E70" s="176"/>
      <c r="F70" s="176"/>
      <c r="G70" s="176"/>
      <c r="H70" s="176"/>
      <c r="I70" s="177">
        <f>Q258</f>
        <v>0</v>
      </c>
      <c r="J70" s="177">
        <f>R258</f>
        <v>0</v>
      </c>
      <c r="K70" s="178">
        <f>K258</f>
        <v>0</v>
      </c>
      <c r="L70" s="174"/>
      <c r="M70" s="179"/>
    </row>
    <row r="71" s="9" customFormat="1" ht="19.92" customHeight="1">
      <c r="B71" s="173"/>
      <c r="C71" s="174"/>
      <c r="D71" s="175" t="s">
        <v>107</v>
      </c>
      <c r="E71" s="176"/>
      <c r="F71" s="176"/>
      <c r="G71" s="176"/>
      <c r="H71" s="176"/>
      <c r="I71" s="177">
        <f>Q295</f>
        <v>0</v>
      </c>
      <c r="J71" s="177">
        <f>R295</f>
        <v>0</v>
      </c>
      <c r="K71" s="178">
        <f>K295</f>
        <v>0</v>
      </c>
      <c r="L71" s="174"/>
      <c r="M71" s="179"/>
    </row>
    <row r="72" s="9" customFormat="1" ht="19.92" customHeight="1">
      <c r="B72" s="173"/>
      <c r="C72" s="174"/>
      <c r="D72" s="175" t="s">
        <v>108</v>
      </c>
      <c r="E72" s="176"/>
      <c r="F72" s="176"/>
      <c r="G72" s="176"/>
      <c r="H72" s="176"/>
      <c r="I72" s="177">
        <f>Q328</f>
        <v>0</v>
      </c>
      <c r="J72" s="177">
        <f>R328</f>
        <v>0</v>
      </c>
      <c r="K72" s="178">
        <f>K328</f>
        <v>0</v>
      </c>
      <c r="L72" s="174"/>
      <c r="M72" s="179"/>
    </row>
    <row r="73" s="9" customFormat="1" ht="19.92" customHeight="1">
      <c r="B73" s="173"/>
      <c r="C73" s="174"/>
      <c r="D73" s="175" t="s">
        <v>109</v>
      </c>
      <c r="E73" s="176"/>
      <c r="F73" s="176"/>
      <c r="G73" s="176"/>
      <c r="H73" s="176"/>
      <c r="I73" s="177">
        <f>Q393</f>
        <v>0</v>
      </c>
      <c r="J73" s="177">
        <f>R393</f>
        <v>0</v>
      </c>
      <c r="K73" s="178">
        <f>K393</f>
        <v>0</v>
      </c>
      <c r="L73" s="174"/>
      <c r="M73" s="179"/>
    </row>
    <row r="74" s="9" customFormat="1" ht="19.92" customHeight="1">
      <c r="B74" s="173"/>
      <c r="C74" s="174"/>
      <c r="D74" s="175" t="s">
        <v>110</v>
      </c>
      <c r="E74" s="176"/>
      <c r="F74" s="176"/>
      <c r="G74" s="176"/>
      <c r="H74" s="176"/>
      <c r="I74" s="177">
        <f>Q404</f>
        <v>0</v>
      </c>
      <c r="J74" s="177">
        <f>R404</f>
        <v>0</v>
      </c>
      <c r="K74" s="178">
        <f>K404</f>
        <v>0</v>
      </c>
      <c r="L74" s="174"/>
      <c r="M74" s="179"/>
    </row>
    <row r="75" s="9" customFormat="1" ht="19.92" customHeight="1">
      <c r="B75" s="173"/>
      <c r="C75" s="174"/>
      <c r="D75" s="175" t="s">
        <v>111</v>
      </c>
      <c r="E75" s="176"/>
      <c r="F75" s="176"/>
      <c r="G75" s="176"/>
      <c r="H75" s="176"/>
      <c r="I75" s="177">
        <f>Q413</f>
        <v>0</v>
      </c>
      <c r="J75" s="177">
        <f>R413</f>
        <v>0</v>
      </c>
      <c r="K75" s="178">
        <f>K413</f>
        <v>0</v>
      </c>
      <c r="L75" s="174"/>
      <c r="M75" s="179"/>
    </row>
    <row r="76" s="9" customFormat="1" ht="19.92" customHeight="1">
      <c r="B76" s="173"/>
      <c r="C76" s="174"/>
      <c r="D76" s="175" t="s">
        <v>112</v>
      </c>
      <c r="E76" s="176"/>
      <c r="F76" s="176"/>
      <c r="G76" s="176"/>
      <c r="H76" s="176"/>
      <c r="I76" s="177">
        <f>Q442</f>
        <v>0</v>
      </c>
      <c r="J76" s="177">
        <f>R442</f>
        <v>0</v>
      </c>
      <c r="K76" s="178">
        <f>K442</f>
        <v>0</v>
      </c>
      <c r="L76" s="174"/>
      <c r="M76" s="179"/>
    </row>
    <row r="77" s="9" customFormat="1" ht="19.92" customHeight="1">
      <c r="B77" s="173"/>
      <c r="C77" s="174"/>
      <c r="D77" s="175" t="s">
        <v>113</v>
      </c>
      <c r="E77" s="176"/>
      <c r="F77" s="176"/>
      <c r="G77" s="176"/>
      <c r="H77" s="176"/>
      <c r="I77" s="177">
        <f>Q467</f>
        <v>0</v>
      </c>
      <c r="J77" s="177">
        <f>R467</f>
        <v>0</v>
      </c>
      <c r="K77" s="178">
        <f>K467</f>
        <v>0</v>
      </c>
      <c r="L77" s="174"/>
      <c r="M77" s="179"/>
    </row>
    <row r="78" s="9" customFormat="1" ht="19.92" customHeight="1">
      <c r="B78" s="173"/>
      <c r="C78" s="174"/>
      <c r="D78" s="175" t="s">
        <v>114</v>
      </c>
      <c r="E78" s="176"/>
      <c r="F78" s="176"/>
      <c r="G78" s="176"/>
      <c r="H78" s="176"/>
      <c r="I78" s="177">
        <f>Q502</f>
        <v>0</v>
      </c>
      <c r="J78" s="177">
        <f>R502</f>
        <v>0</v>
      </c>
      <c r="K78" s="178">
        <f>K502</f>
        <v>0</v>
      </c>
      <c r="L78" s="174"/>
      <c r="M78" s="179"/>
    </row>
    <row r="79" s="9" customFormat="1" ht="19.92" customHeight="1">
      <c r="B79" s="173"/>
      <c r="C79" s="174"/>
      <c r="D79" s="175" t="s">
        <v>115</v>
      </c>
      <c r="E79" s="176"/>
      <c r="F79" s="176"/>
      <c r="G79" s="176"/>
      <c r="H79" s="176"/>
      <c r="I79" s="177">
        <f>Q505</f>
        <v>0</v>
      </c>
      <c r="J79" s="177">
        <f>R505</f>
        <v>0</v>
      </c>
      <c r="K79" s="178">
        <f>K505</f>
        <v>0</v>
      </c>
      <c r="L79" s="174"/>
      <c r="M79" s="179"/>
    </row>
    <row r="80" s="9" customFormat="1" ht="19.92" customHeight="1">
      <c r="B80" s="173"/>
      <c r="C80" s="174"/>
      <c r="D80" s="175" t="s">
        <v>116</v>
      </c>
      <c r="E80" s="176"/>
      <c r="F80" s="176"/>
      <c r="G80" s="176"/>
      <c r="H80" s="176"/>
      <c r="I80" s="177">
        <f>Q546</f>
        <v>0</v>
      </c>
      <c r="J80" s="177">
        <f>R546</f>
        <v>0</v>
      </c>
      <c r="K80" s="178">
        <f>K546</f>
        <v>0</v>
      </c>
      <c r="L80" s="174"/>
      <c r="M80" s="179"/>
    </row>
    <row r="81" s="9" customFormat="1" ht="19.92" customHeight="1">
      <c r="B81" s="173"/>
      <c r="C81" s="174"/>
      <c r="D81" s="175" t="s">
        <v>117</v>
      </c>
      <c r="E81" s="176"/>
      <c r="F81" s="176"/>
      <c r="G81" s="176"/>
      <c r="H81" s="176"/>
      <c r="I81" s="177">
        <f>Q551</f>
        <v>0</v>
      </c>
      <c r="J81" s="177">
        <f>R551</f>
        <v>0</v>
      </c>
      <c r="K81" s="178">
        <f>K551</f>
        <v>0</v>
      </c>
      <c r="L81" s="174"/>
      <c r="M81" s="179"/>
    </row>
    <row r="82" s="9" customFormat="1" ht="19.92" customHeight="1">
      <c r="B82" s="173"/>
      <c r="C82" s="174"/>
      <c r="D82" s="175" t="s">
        <v>118</v>
      </c>
      <c r="E82" s="176"/>
      <c r="F82" s="176"/>
      <c r="G82" s="176"/>
      <c r="H82" s="176"/>
      <c r="I82" s="177">
        <f>Q610</f>
        <v>0</v>
      </c>
      <c r="J82" s="177">
        <f>R610</f>
        <v>0</v>
      </c>
      <c r="K82" s="178">
        <f>K610</f>
        <v>0</v>
      </c>
      <c r="L82" s="174"/>
      <c r="M82" s="179"/>
    </row>
    <row r="83" s="9" customFormat="1" ht="19.92" customHeight="1">
      <c r="B83" s="173"/>
      <c r="C83" s="174"/>
      <c r="D83" s="175" t="s">
        <v>119</v>
      </c>
      <c r="E83" s="176"/>
      <c r="F83" s="176"/>
      <c r="G83" s="176"/>
      <c r="H83" s="176"/>
      <c r="I83" s="177">
        <f>Q621</f>
        <v>0</v>
      </c>
      <c r="J83" s="177">
        <f>R621</f>
        <v>0</v>
      </c>
      <c r="K83" s="178">
        <f>K621</f>
        <v>0</v>
      </c>
      <c r="L83" s="174"/>
      <c r="M83" s="179"/>
    </row>
    <row r="84" s="9" customFormat="1" ht="19.92" customHeight="1">
      <c r="B84" s="173"/>
      <c r="C84" s="174"/>
      <c r="D84" s="175" t="s">
        <v>120</v>
      </c>
      <c r="E84" s="176"/>
      <c r="F84" s="176"/>
      <c r="G84" s="176"/>
      <c r="H84" s="176"/>
      <c r="I84" s="177">
        <f>Q633</f>
        <v>0</v>
      </c>
      <c r="J84" s="177">
        <f>R633</f>
        <v>0</v>
      </c>
      <c r="K84" s="178">
        <f>K633</f>
        <v>0</v>
      </c>
      <c r="L84" s="174"/>
      <c r="M84" s="179"/>
    </row>
    <row r="85" s="9" customFormat="1" ht="19.92" customHeight="1">
      <c r="B85" s="173"/>
      <c r="C85" s="174"/>
      <c r="D85" s="175" t="s">
        <v>121</v>
      </c>
      <c r="E85" s="176"/>
      <c r="F85" s="176"/>
      <c r="G85" s="176"/>
      <c r="H85" s="176"/>
      <c r="I85" s="177">
        <f>Q649</f>
        <v>0</v>
      </c>
      <c r="J85" s="177">
        <f>R649</f>
        <v>0</v>
      </c>
      <c r="K85" s="178">
        <f>K649</f>
        <v>0</v>
      </c>
      <c r="L85" s="174"/>
      <c r="M85" s="179"/>
    </row>
    <row r="86" s="9" customFormat="1" ht="19.92" customHeight="1">
      <c r="B86" s="173"/>
      <c r="C86" s="174"/>
      <c r="D86" s="175" t="s">
        <v>122</v>
      </c>
      <c r="E86" s="176"/>
      <c r="F86" s="176"/>
      <c r="G86" s="176"/>
      <c r="H86" s="176"/>
      <c r="I86" s="177">
        <f>Q671</f>
        <v>0</v>
      </c>
      <c r="J86" s="177">
        <f>R671</f>
        <v>0</v>
      </c>
      <c r="K86" s="178">
        <f>K671</f>
        <v>0</v>
      </c>
      <c r="L86" s="174"/>
      <c r="M86" s="179"/>
    </row>
    <row r="87" s="8" customFormat="1" ht="24.96" customHeight="1">
      <c r="B87" s="166"/>
      <c r="C87" s="167"/>
      <c r="D87" s="168" t="s">
        <v>123</v>
      </c>
      <c r="E87" s="169"/>
      <c r="F87" s="169"/>
      <c r="G87" s="169"/>
      <c r="H87" s="169"/>
      <c r="I87" s="170">
        <f>Q684</f>
        <v>0</v>
      </c>
      <c r="J87" s="170">
        <f>R684</f>
        <v>0</v>
      </c>
      <c r="K87" s="171">
        <f>K684</f>
        <v>0</v>
      </c>
      <c r="L87" s="167"/>
      <c r="M87" s="172"/>
    </row>
    <row r="88" s="9" customFormat="1" ht="19.92" customHeight="1">
      <c r="B88" s="173"/>
      <c r="C88" s="174"/>
      <c r="D88" s="175" t="s">
        <v>124</v>
      </c>
      <c r="E88" s="176"/>
      <c r="F88" s="176"/>
      <c r="G88" s="176"/>
      <c r="H88" s="176"/>
      <c r="I88" s="177">
        <f>Q685</f>
        <v>0</v>
      </c>
      <c r="J88" s="177">
        <f>R685</f>
        <v>0</v>
      </c>
      <c r="K88" s="178">
        <f>K685</f>
        <v>0</v>
      </c>
      <c r="L88" s="174"/>
      <c r="M88" s="179"/>
    </row>
    <row r="89" s="9" customFormat="1" ht="19.92" customHeight="1">
      <c r="B89" s="173"/>
      <c r="C89" s="174"/>
      <c r="D89" s="175" t="s">
        <v>125</v>
      </c>
      <c r="E89" s="176"/>
      <c r="F89" s="176"/>
      <c r="G89" s="176"/>
      <c r="H89" s="176"/>
      <c r="I89" s="177">
        <f>Q688</f>
        <v>0</v>
      </c>
      <c r="J89" s="177">
        <f>R688</f>
        <v>0</v>
      </c>
      <c r="K89" s="178">
        <f>K688</f>
        <v>0</v>
      </c>
      <c r="L89" s="174"/>
      <c r="M89" s="179"/>
    </row>
    <row r="90" s="1" customFormat="1" ht="21.84" customHeight="1">
      <c r="B90" s="36"/>
      <c r="C90" s="37"/>
      <c r="D90" s="37"/>
      <c r="E90" s="37"/>
      <c r="F90" s="37"/>
      <c r="G90" s="37"/>
      <c r="H90" s="37"/>
      <c r="I90" s="128"/>
      <c r="J90" s="128"/>
      <c r="K90" s="37"/>
      <c r="L90" s="37"/>
      <c r="M90" s="41"/>
    </row>
    <row r="91" s="1" customFormat="1" ht="6.96" customHeight="1">
      <c r="B91" s="56"/>
      <c r="C91" s="57"/>
      <c r="D91" s="57"/>
      <c r="E91" s="57"/>
      <c r="F91" s="57"/>
      <c r="G91" s="57"/>
      <c r="H91" s="57"/>
      <c r="I91" s="155"/>
      <c r="J91" s="155"/>
      <c r="K91" s="57"/>
      <c r="L91" s="57"/>
      <c r="M91" s="41"/>
    </row>
    <row r="95" s="1" customFormat="1" ht="6.96" customHeight="1">
      <c r="B95" s="58"/>
      <c r="C95" s="59"/>
      <c r="D95" s="59"/>
      <c r="E95" s="59"/>
      <c r="F95" s="59"/>
      <c r="G95" s="59"/>
      <c r="H95" s="59"/>
      <c r="I95" s="158"/>
      <c r="J95" s="158"/>
      <c r="K95" s="59"/>
      <c r="L95" s="59"/>
      <c r="M95" s="41"/>
    </row>
    <row r="96" s="1" customFormat="1" ht="24.96" customHeight="1">
      <c r="B96" s="36"/>
      <c r="C96" s="21" t="s">
        <v>126</v>
      </c>
      <c r="D96" s="37"/>
      <c r="E96" s="37"/>
      <c r="F96" s="37"/>
      <c r="G96" s="37"/>
      <c r="H96" s="37"/>
      <c r="I96" s="128"/>
      <c r="J96" s="128"/>
      <c r="K96" s="37"/>
      <c r="L96" s="37"/>
      <c r="M96" s="41"/>
    </row>
    <row r="97" s="1" customFormat="1" ht="6.96" customHeight="1">
      <c r="B97" s="36"/>
      <c r="C97" s="37"/>
      <c r="D97" s="37"/>
      <c r="E97" s="37"/>
      <c r="F97" s="37"/>
      <c r="G97" s="37"/>
      <c r="H97" s="37"/>
      <c r="I97" s="128"/>
      <c r="J97" s="128"/>
      <c r="K97" s="37"/>
      <c r="L97" s="37"/>
      <c r="M97" s="41"/>
    </row>
    <row r="98" s="1" customFormat="1" ht="12" customHeight="1">
      <c r="B98" s="36"/>
      <c r="C98" s="30" t="s">
        <v>17</v>
      </c>
      <c r="D98" s="37"/>
      <c r="E98" s="37"/>
      <c r="F98" s="37"/>
      <c r="G98" s="37"/>
      <c r="H98" s="37"/>
      <c r="I98" s="128"/>
      <c r="J98" s="128"/>
      <c r="K98" s="37"/>
      <c r="L98" s="37"/>
      <c r="M98" s="41"/>
    </row>
    <row r="99" s="1" customFormat="1" ht="16.5" customHeight="1">
      <c r="B99" s="36"/>
      <c r="C99" s="37"/>
      <c r="D99" s="37"/>
      <c r="E99" s="66" t="str">
        <f>E7</f>
        <v>ZMĚNA ZPŮSOBU VYTÁPĚNÍ A STAVEBNÍ ÚPRAVY OBJEKTU</v>
      </c>
      <c r="F99" s="37"/>
      <c r="G99" s="37"/>
      <c r="H99" s="37"/>
      <c r="I99" s="128"/>
      <c r="J99" s="128"/>
      <c r="K99" s="37"/>
      <c r="L99" s="37"/>
      <c r="M99" s="41"/>
    </row>
    <row r="100" s="1" customFormat="1" ht="6.96" customHeight="1">
      <c r="B100" s="36"/>
      <c r="C100" s="37"/>
      <c r="D100" s="37"/>
      <c r="E100" s="37"/>
      <c r="F100" s="37"/>
      <c r="G100" s="37"/>
      <c r="H100" s="37"/>
      <c r="I100" s="128"/>
      <c r="J100" s="128"/>
      <c r="K100" s="37"/>
      <c r="L100" s="37"/>
      <c r="M100" s="41"/>
    </row>
    <row r="101" s="1" customFormat="1" ht="12" customHeight="1">
      <c r="B101" s="36"/>
      <c r="C101" s="30" t="s">
        <v>22</v>
      </c>
      <c r="D101" s="37"/>
      <c r="E101" s="37"/>
      <c r="F101" s="25" t="str">
        <f>F10</f>
        <v>Nejdek, Chodovská č.p. 465</v>
      </c>
      <c r="G101" s="37"/>
      <c r="H101" s="37"/>
      <c r="I101" s="131" t="s">
        <v>24</v>
      </c>
      <c r="J101" s="133" t="str">
        <f>IF(J10="","",J10)</f>
        <v>5. 12. 2019</v>
      </c>
      <c r="K101" s="37"/>
      <c r="L101" s="37"/>
      <c r="M101" s="41"/>
    </row>
    <row r="102" s="1" customFormat="1" ht="6.96" customHeight="1">
      <c r="B102" s="36"/>
      <c r="C102" s="37"/>
      <c r="D102" s="37"/>
      <c r="E102" s="37"/>
      <c r="F102" s="37"/>
      <c r="G102" s="37"/>
      <c r="H102" s="37"/>
      <c r="I102" s="128"/>
      <c r="J102" s="128"/>
      <c r="K102" s="37"/>
      <c r="L102" s="37"/>
      <c r="M102" s="41"/>
    </row>
    <row r="103" s="1" customFormat="1" ht="43.05" customHeight="1">
      <c r="B103" s="36"/>
      <c r="C103" s="30" t="s">
        <v>26</v>
      </c>
      <c r="D103" s="37"/>
      <c r="E103" s="37"/>
      <c r="F103" s="25" t="str">
        <f>E13</f>
        <v>MěÚ Nejdek, náměstí Karla IV. 23, 362 21 Nejdek</v>
      </c>
      <c r="G103" s="37"/>
      <c r="H103" s="37"/>
      <c r="I103" s="131" t="s">
        <v>34</v>
      </c>
      <c r="J103" s="159" t="str">
        <f>E19</f>
        <v>Ing. Milan Snopek, Švabinského 1729, 35601 Sokolov</v>
      </c>
      <c r="K103" s="37"/>
      <c r="L103" s="37"/>
      <c r="M103" s="41"/>
    </row>
    <row r="104" s="1" customFormat="1" ht="58.2" customHeight="1">
      <c r="B104" s="36"/>
      <c r="C104" s="30" t="s">
        <v>32</v>
      </c>
      <c r="D104" s="37"/>
      <c r="E104" s="37"/>
      <c r="F104" s="25" t="str">
        <f>IF(E16="","",E16)</f>
        <v>Vyplň údaj</v>
      </c>
      <c r="G104" s="37"/>
      <c r="H104" s="37"/>
      <c r="I104" s="131" t="s">
        <v>37</v>
      </c>
      <c r="J104" s="159" t="str">
        <f>E22</f>
        <v>MgA. Jan Nájemník, Kraslická 515, 35601 Sokolov</v>
      </c>
      <c r="K104" s="37"/>
      <c r="L104" s="37"/>
      <c r="M104" s="41"/>
    </row>
    <row r="105" s="1" customFormat="1" ht="10.32" customHeight="1">
      <c r="B105" s="36"/>
      <c r="C105" s="37"/>
      <c r="D105" s="37"/>
      <c r="E105" s="37"/>
      <c r="F105" s="37"/>
      <c r="G105" s="37"/>
      <c r="H105" s="37"/>
      <c r="I105" s="128"/>
      <c r="J105" s="128"/>
      <c r="K105" s="37"/>
      <c r="L105" s="37"/>
      <c r="M105" s="41"/>
    </row>
    <row r="106" s="10" customFormat="1" ht="29.28" customHeight="1">
      <c r="B106" s="180"/>
      <c r="C106" s="181" t="s">
        <v>127</v>
      </c>
      <c r="D106" s="182" t="s">
        <v>61</v>
      </c>
      <c r="E106" s="182" t="s">
        <v>57</v>
      </c>
      <c r="F106" s="182" t="s">
        <v>58</v>
      </c>
      <c r="G106" s="182" t="s">
        <v>128</v>
      </c>
      <c r="H106" s="182" t="s">
        <v>129</v>
      </c>
      <c r="I106" s="183" t="s">
        <v>130</v>
      </c>
      <c r="J106" s="183" t="s">
        <v>131</v>
      </c>
      <c r="K106" s="182" t="s">
        <v>92</v>
      </c>
      <c r="L106" s="184" t="s">
        <v>132</v>
      </c>
      <c r="M106" s="185"/>
      <c r="N106" s="89" t="s">
        <v>20</v>
      </c>
      <c r="O106" s="90" t="s">
        <v>46</v>
      </c>
      <c r="P106" s="90" t="s">
        <v>133</v>
      </c>
      <c r="Q106" s="90" t="s">
        <v>134</v>
      </c>
      <c r="R106" s="90" t="s">
        <v>135</v>
      </c>
      <c r="S106" s="90" t="s">
        <v>136</v>
      </c>
      <c r="T106" s="90" t="s">
        <v>137</v>
      </c>
      <c r="U106" s="90" t="s">
        <v>138</v>
      </c>
      <c r="V106" s="90" t="s">
        <v>139</v>
      </c>
      <c r="W106" s="90" t="s">
        <v>140</v>
      </c>
      <c r="X106" s="91" t="s">
        <v>141</v>
      </c>
    </row>
    <row r="107" s="1" customFormat="1" ht="22.8" customHeight="1">
      <c r="B107" s="36"/>
      <c r="C107" s="96" t="s">
        <v>142</v>
      </c>
      <c r="D107" s="37"/>
      <c r="E107" s="37"/>
      <c r="F107" s="37"/>
      <c r="G107" s="37"/>
      <c r="H107" s="37"/>
      <c r="I107" s="128"/>
      <c r="J107" s="128"/>
      <c r="K107" s="186">
        <f>BK107</f>
        <v>0</v>
      </c>
      <c r="L107" s="37"/>
      <c r="M107" s="41"/>
      <c r="N107" s="92"/>
      <c r="O107" s="93"/>
      <c r="P107" s="93"/>
      <c r="Q107" s="187">
        <f>Q108+Q232+Q684</f>
        <v>0</v>
      </c>
      <c r="R107" s="187">
        <f>R108+R232+R684</f>
        <v>0</v>
      </c>
      <c r="S107" s="93"/>
      <c r="T107" s="188">
        <f>T108+T232+T684</f>
        <v>0</v>
      </c>
      <c r="U107" s="93"/>
      <c r="V107" s="188">
        <f>V108+V232+V684</f>
        <v>47.278108639999999</v>
      </c>
      <c r="W107" s="93"/>
      <c r="X107" s="189">
        <f>X108+X232+X684</f>
        <v>19.293944000000003</v>
      </c>
      <c r="AT107" s="15" t="s">
        <v>77</v>
      </c>
      <c r="AU107" s="15" t="s">
        <v>93</v>
      </c>
      <c r="BK107" s="190">
        <f>BK108+BK232+BK684</f>
        <v>0</v>
      </c>
    </row>
    <row r="108" s="11" customFormat="1" ht="25.92" customHeight="1">
      <c r="B108" s="191"/>
      <c r="C108" s="192"/>
      <c r="D108" s="193" t="s">
        <v>77</v>
      </c>
      <c r="E108" s="194" t="s">
        <v>143</v>
      </c>
      <c r="F108" s="194" t="s">
        <v>144</v>
      </c>
      <c r="G108" s="192"/>
      <c r="H108" s="192"/>
      <c r="I108" s="195"/>
      <c r="J108" s="195"/>
      <c r="K108" s="196">
        <f>BK108</f>
        <v>0</v>
      </c>
      <c r="L108" s="192"/>
      <c r="M108" s="197"/>
      <c r="N108" s="198"/>
      <c r="O108" s="199"/>
      <c r="P108" s="199"/>
      <c r="Q108" s="200">
        <f>Q109+Q118+Q121+Q134+Q141+Q170+Q175+Q222+Q229</f>
        <v>0</v>
      </c>
      <c r="R108" s="200">
        <f>R109+R118+R121+R134+R141+R170+R175+R222+R229</f>
        <v>0</v>
      </c>
      <c r="S108" s="199"/>
      <c r="T108" s="201">
        <f>T109+T118+T121+T134+T141+T170+T175+T222+T229</f>
        <v>0</v>
      </c>
      <c r="U108" s="199"/>
      <c r="V108" s="201">
        <f>V109+V118+V121+V134+V141+V170+V175+V222+V229</f>
        <v>13.52201105</v>
      </c>
      <c r="W108" s="199"/>
      <c r="X108" s="202">
        <f>X109+X118+X121+X134+X141+X170+X175+X222+X229</f>
        <v>15.797179000000002</v>
      </c>
      <c r="AR108" s="203" t="s">
        <v>83</v>
      </c>
      <c r="AT108" s="204" t="s">
        <v>77</v>
      </c>
      <c r="AU108" s="204" t="s">
        <v>78</v>
      </c>
      <c r="AY108" s="203" t="s">
        <v>145</v>
      </c>
      <c r="BK108" s="205">
        <f>BK109+BK118+BK121+BK134+BK141+BK170+BK175+BK222+BK229</f>
        <v>0</v>
      </c>
    </row>
    <row r="109" s="11" customFormat="1" ht="22.8" customHeight="1">
      <c r="B109" s="191"/>
      <c r="C109" s="192"/>
      <c r="D109" s="193" t="s">
        <v>77</v>
      </c>
      <c r="E109" s="206" t="s">
        <v>83</v>
      </c>
      <c r="F109" s="206" t="s">
        <v>146</v>
      </c>
      <c r="G109" s="192"/>
      <c r="H109" s="192"/>
      <c r="I109" s="195"/>
      <c r="J109" s="195"/>
      <c r="K109" s="207">
        <f>BK109</f>
        <v>0</v>
      </c>
      <c r="L109" s="192"/>
      <c r="M109" s="197"/>
      <c r="N109" s="198"/>
      <c r="O109" s="199"/>
      <c r="P109" s="199"/>
      <c r="Q109" s="200">
        <f>SUM(Q110:Q117)</f>
        <v>0</v>
      </c>
      <c r="R109" s="200">
        <f>SUM(R110:R117)</f>
        <v>0</v>
      </c>
      <c r="S109" s="199"/>
      <c r="T109" s="201">
        <f>SUM(T110:T117)</f>
        <v>0</v>
      </c>
      <c r="U109" s="199"/>
      <c r="V109" s="201">
        <f>SUM(V110:V117)</f>
        <v>0</v>
      </c>
      <c r="W109" s="199"/>
      <c r="X109" s="202">
        <f>SUM(X110:X117)</f>
        <v>0.81799999999999995</v>
      </c>
      <c r="AR109" s="203" t="s">
        <v>83</v>
      </c>
      <c r="AT109" s="204" t="s">
        <v>77</v>
      </c>
      <c r="AU109" s="204" t="s">
        <v>83</v>
      </c>
      <c r="AY109" s="203" t="s">
        <v>145</v>
      </c>
      <c r="BK109" s="205">
        <f>SUM(BK110:BK117)</f>
        <v>0</v>
      </c>
    </row>
    <row r="110" s="1" customFormat="1" ht="24" customHeight="1">
      <c r="B110" s="36"/>
      <c r="C110" s="208" t="s">
        <v>147</v>
      </c>
      <c r="D110" s="208" t="s">
        <v>148</v>
      </c>
      <c r="E110" s="209" t="s">
        <v>149</v>
      </c>
      <c r="F110" s="210" t="s">
        <v>150</v>
      </c>
      <c r="G110" s="211" t="s">
        <v>151</v>
      </c>
      <c r="H110" s="212">
        <v>4</v>
      </c>
      <c r="I110" s="213"/>
      <c r="J110" s="213"/>
      <c r="K110" s="214">
        <f>ROUND(P110*H110,2)</f>
        <v>0</v>
      </c>
      <c r="L110" s="210" t="s">
        <v>152</v>
      </c>
      <c r="M110" s="41"/>
      <c r="N110" s="215" t="s">
        <v>20</v>
      </c>
      <c r="O110" s="216" t="s">
        <v>48</v>
      </c>
      <c r="P110" s="217">
        <f>I110+J110</f>
        <v>0</v>
      </c>
      <c r="Q110" s="217">
        <f>ROUND(I110*H110,2)</f>
        <v>0</v>
      </c>
      <c r="R110" s="217">
        <f>ROUND(J110*H110,2)</f>
        <v>0</v>
      </c>
      <c r="S110" s="81"/>
      <c r="T110" s="218">
        <f>S110*H110</f>
        <v>0</v>
      </c>
      <c r="U110" s="218">
        <v>0</v>
      </c>
      <c r="V110" s="218">
        <f>U110*H110</f>
        <v>0</v>
      </c>
      <c r="W110" s="218">
        <v>0.17999999999999999</v>
      </c>
      <c r="X110" s="219">
        <f>W110*H110</f>
        <v>0.71999999999999997</v>
      </c>
      <c r="AR110" s="220" t="s">
        <v>147</v>
      </c>
      <c r="AT110" s="220" t="s">
        <v>148</v>
      </c>
      <c r="AU110" s="220" t="s">
        <v>153</v>
      </c>
      <c r="AY110" s="15" t="s">
        <v>145</v>
      </c>
      <c r="BE110" s="221">
        <f>IF(O110="základní",K110,0)</f>
        <v>0</v>
      </c>
      <c r="BF110" s="221">
        <f>IF(O110="snížená",K110,0)</f>
        <v>0</v>
      </c>
      <c r="BG110" s="221">
        <f>IF(O110="zákl. přenesená",K110,0)</f>
        <v>0</v>
      </c>
      <c r="BH110" s="221">
        <f>IF(O110="sníž. přenesená",K110,0)</f>
        <v>0</v>
      </c>
      <c r="BI110" s="221">
        <f>IF(O110="nulová",K110,0)</f>
        <v>0</v>
      </c>
      <c r="BJ110" s="15" t="s">
        <v>153</v>
      </c>
      <c r="BK110" s="221">
        <f>ROUND(P110*H110,2)</f>
        <v>0</v>
      </c>
      <c r="BL110" s="15" t="s">
        <v>147</v>
      </c>
      <c r="BM110" s="220" t="s">
        <v>154</v>
      </c>
    </row>
    <row r="111" s="1" customFormat="1">
      <c r="B111" s="36"/>
      <c r="C111" s="37"/>
      <c r="D111" s="222" t="s">
        <v>155</v>
      </c>
      <c r="E111" s="37"/>
      <c r="F111" s="223" t="s">
        <v>156</v>
      </c>
      <c r="G111" s="37"/>
      <c r="H111" s="37"/>
      <c r="I111" s="128"/>
      <c r="J111" s="128"/>
      <c r="K111" s="37"/>
      <c r="L111" s="37"/>
      <c r="M111" s="41"/>
      <c r="N111" s="224"/>
      <c r="O111" s="81"/>
      <c r="P111" s="81"/>
      <c r="Q111" s="81"/>
      <c r="R111" s="81"/>
      <c r="S111" s="81"/>
      <c r="T111" s="81"/>
      <c r="U111" s="81"/>
      <c r="V111" s="81"/>
      <c r="W111" s="81"/>
      <c r="X111" s="82"/>
      <c r="AT111" s="15" t="s">
        <v>155</v>
      </c>
      <c r="AU111" s="15" t="s">
        <v>153</v>
      </c>
    </row>
    <row r="112" s="1" customFormat="1" ht="24" customHeight="1">
      <c r="B112" s="36"/>
      <c r="C112" s="208" t="s">
        <v>157</v>
      </c>
      <c r="D112" s="208" t="s">
        <v>148</v>
      </c>
      <c r="E112" s="209" t="s">
        <v>158</v>
      </c>
      <c r="F112" s="210" t="s">
        <v>159</v>
      </c>
      <c r="G112" s="211" t="s">
        <v>151</v>
      </c>
      <c r="H112" s="212">
        <v>1</v>
      </c>
      <c r="I112" s="213"/>
      <c r="J112" s="213"/>
      <c r="K112" s="214">
        <f>ROUND(P112*H112,2)</f>
        <v>0</v>
      </c>
      <c r="L112" s="210" t="s">
        <v>152</v>
      </c>
      <c r="M112" s="41"/>
      <c r="N112" s="215" t="s">
        <v>20</v>
      </c>
      <c r="O112" s="216" t="s">
        <v>48</v>
      </c>
      <c r="P112" s="217">
        <f>I112+J112</f>
        <v>0</v>
      </c>
      <c r="Q112" s="217">
        <f>ROUND(I112*H112,2)</f>
        <v>0</v>
      </c>
      <c r="R112" s="217">
        <f>ROUND(J112*H112,2)</f>
        <v>0</v>
      </c>
      <c r="S112" s="81"/>
      <c r="T112" s="218">
        <f>S112*H112</f>
        <v>0</v>
      </c>
      <c r="U112" s="218">
        <v>0</v>
      </c>
      <c r="V112" s="218">
        <f>U112*H112</f>
        <v>0</v>
      </c>
      <c r="W112" s="218">
        <v>0.098000000000000004</v>
      </c>
      <c r="X112" s="219">
        <f>W112*H112</f>
        <v>0.098000000000000004</v>
      </c>
      <c r="AR112" s="220" t="s">
        <v>147</v>
      </c>
      <c r="AT112" s="220" t="s">
        <v>148</v>
      </c>
      <c r="AU112" s="220" t="s">
        <v>153</v>
      </c>
      <c r="AY112" s="15" t="s">
        <v>145</v>
      </c>
      <c r="BE112" s="221">
        <f>IF(O112="základní",K112,0)</f>
        <v>0</v>
      </c>
      <c r="BF112" s="221">
        <f>IF(O112="snížená",K112,0)</f>
        <v>0</v>
      </c>
      <c r="BG112" s="221">
        <f>IF(O112="zákl. přenesená",K112,0)</f>
        <v>0</v>
      </c>
      <c r="BH112" s="221">
        <f>IF(O112="sníž. přenesená",K112,0)</f>
        <v>0</v>
      </c>
      <c r="BI112" s="221">
        <f>IF(O112="nulová",K112,0)</f>
        <v>0</v>
      </c>
      <c r="BJ112" s="15" t="s">
        <v>153</v>
      </c>
      <c r="BK112" s="221">
        <f>ROUND(P112*H112,2)</f>
        <v>0</v>
      </c>
      <c r="BL112" s="15" t="s">
        <v>147</v>
      </c>
      <c r="BM112" s="220" t="s">
        <v>160</v>
      </c>
    </row>
    <row r="113" s="1" customFormat="1">
      <c r="B113" s="36"/>
      <c r="C113" s="37"/>
      <c r="D113" s="222" t="s">
        <v>155</v>
      </c>
      <c r="E113" s="37"/>
      <c r="F113" s="223" t="s">
        <v>161</v>
      </c>
      <c r="G113" s="37"/>
      <c r="H113" s="37"/>
      <c r="I113" s="128"/>
      <c r="J113" s="128"/>
      <c r="K113" s="37"/>
      <c r="L113" s="37"/>
      <c r="M113" s="41"/>
      <c r="N113" s="224"/>
      <c r="O113" s="81"/>
      <c r="P113" s="81"/>
      <c r="Q113" s="81"/>
      <c r="R113" s="81"/>
      <c r="S113" s="81"/>
      <c r="T113" s="81"/>
      <c r="U113" s="81"/>
      <c r="V113" s="81"/>
      <c r="W113" s="81"/>
      <c r="X113" s="82"/>
      <c r="AT113" s="15" t="s">
        <v>155</v>
      </c>
      <c r="AU113" s="15" t="s">
        <v>153</v>
      </c>
    </row>
    <row r="114" s="1" customFormat="1" ht="24" customHeight="1">
      <c r="B114" s="36"/>
      <c r="C114" s="208" t="s">
        <v>153</v>
      </c>
      <c r="D114" s="208" t="s">
        <v>148</v>
      </c>
      <c r="E114" s="209" t="s">
        <v>162</v>
      </c>
      <c r="F114" s="210" t="s">
        <v>163</v>
      </c>
      <c r="G114" s="211" t="s">
        <v>164</v>
      </c>
      <c r="H114" s="212">
        <v>5.5</v>
      </c>
      <c r="I114" s="213"/>
      <c r="J114" s="213"/>
      <c r="K114" s="214">
        <f>ROUND(P114*H114,2)</f>
        <v>0</v>
      </c>
      <c r="L114" s="210" t="s">
        <v>152</v>
      </c>
      <c r="M114" s="41"/>
      <c r="N114" s="215" t="s">
        <v>20</v>
      </c>
      <c r="O114" s="216" t="s">
        <v>48</v>
      </c>
      <c r="P114" s="217">
        <f>I114+J114</f>
        <v>0</v>
      </c>
      <c r="Q114" s="217">
        <f>ROUND(I114*H114,2)</f>
        <v>0</v>
      </c>
      <c r="R114" s="217">
        <f>ROUND(J114*H114,2)</f>
        <v>0</v>
      </c>
      <c r="S114" s="81"/>
      <c r="T114" s="218">
        <f>S114*H114</f>
        <v>0</v>
      </c>
      <c r="U114" s="218">
        <v>0</v>
      </c>
      <c r="V114" s="218">
        <f>U114*H114</f>
        <v>0</v>
      </c>
      <c r="W114" s="218">
        <v>0</v>
      </c>
      <c r="X114" s="219">
        <f>W114*H114</f>
        <v>0</v>
      </c>
      <c r="AR114" s="220" t="s">
        <v>147</v>
      </c>
      <c r="AT114" s="220" t="s">
        <v>148</v>
      </c>
      <c r="AU114" s="220" t="s">
        <v>153</v>
      </c>
      <c r="AY114" s="15" t="s">
        <v>145</v>
      </c>
      <c r="BE114" s="221">
        <f>IF(O114="základní",K114,0)</f>
        <v>0</v>
      </c>
      <c r="BF114" s="221">
        <f>IF(O114="snížená",K114,0)</f>
        <v>0</v>
      </c>
      <c r="BG114" s="221">
        <f>IF(O114="zákl. přenesená",K114,0)</f>
        <v>0</v>
      </c>
      <c r="BH114" s="221">
        <f>IF(O114="sníž. přenesená",K114,0)</f>
        <v>0</v>
      </c>
      <c r="BI114" s="221">
        <f>IF(O114="nulová",K114,0)</f>
        <v>0</v>
      </c>
      <c r="BJ114" s="15" t="s">
        <v>153</v>
      </c>
      <c r="BK114" s="221">
        <f>ROUND(P114*H114,2)</f>
        <v>0</v>
      </c>
      <c r="BL114" s="15" t="s">
        <v>147</v>
      </c>
      <c r="BM114" s="220" t="s">
        <v>165</v>
      </c>
    </row>
    <row r="115" s="1" customFormat="1">
      <c r="B115" s="36"/>
      <c r="C115" s="37"/>
      <c r="D115" s="222" t="s">
        <v>155</v>
      </c>
      <c r="E115" s="37"/>
      <c r="F115" s="223" t="s">
        <v>166</v>
      </c>
      <c r="G115" s="37"/>
      <c r="H115" s="37"/>
      <c r="I115" s="128"/>
      <c r="J115" s="128"/>
      <c r="K115" s="37"/>
      <c r="L115" s="37"/>
      <c r="M115" s="41"/>
      <c r="N115" s="224"/>
      <c r="O115" s="81"/>
      <c r="P115" s="81"/>
      <c r="Q115" s="81"/>
      <c r="R115" s="81"/>
      <c r="S115" s="81"/>
      <c r="T115" s="81"/>
      <c r="U115" s="81"/>
      <c r="V115" s="81"/>
      <c r="W115" s="81"/>
      <c r="X115" s="82"/>
      <c r="AT115" s="15" t="s">
        <v>155</v>
      </c>
      <c r="AU115" s="15" t="s">
        <v>153</v>
      </c>
    </row>
    <row r="116" s="1" customFormat="1" ht="24" customHeight="1">
      <c r="B116" s="36"/>
      <c r="C116" s="208" t="s">
        <v>167</v>
      </c>
      <c r="D116" s="208" t="s">
        <v>148</v>
      </c>
      <c r="E116" s="209" t="s">
        <v>168</v>
      </c>
      <c r="F116" s="210" t="s">
        <v>169</v>
      </c>
      <c r="G116" s="211" t="s">
        <v>164</v>
      </c>
      <c r="H116" s="212">
        <v>5.5</v>
      </c>
      <c r="I116" s="213"/>
      <c r="J116" s="213"/>
      <c r="K116" s="214">
        <f>ROUND(P116*H116,2)</f>
        <v>0</v>
      </c>
      <c r="L116" s="210" t="s">
        <v>152</v>
      </c>
      <c r="M116" s="41"/>
      <c r="N116" s="215" t="s">
        <v>20</v>
      </c>
      <c r="O116" s="216" t="s">
        <v>48</v>
      </c>
      <c r="P116" s="217">
        <f>I116+J116</f>
        <v>0</v>
      </c>
      <c r="Q116" s="217">
        <f>ROUND(I116*H116,2)</f>
        <v>0</v>
      </c>
      <c r="R116" s="217">
        <f>ROUND(J116*H116,2)</f>
        <v>0</v>
      </c>
      <c r="S116" s="81"/>
      <c r="T116" s="218">
        <f>S116*H116</f>
        <v>0</v>
      </c>
      <c r="U116" s="218">
        <v>0</v>
      </c>
      <c r="V116" s="218">
        <f>U116*H116</f>
        <v>0</v>
      </c>
      <c r="W116" s="218">
        <v>0</v>
      </c>
      <c r="X116" s="219">
        <f>W116*H116</f>
        <v>0</v>
      </c>
      <c r="AR116" s="220" t="s">
        <v>147</v>
      </c>
      <c r="AT116" s="220" t="s">
        <v>148</v>
      </c>
      <c r="AU116" s="220" t="s">
        <v>153</v>
      </c>
      <c r="AY116" s="15" t="s">
        <v>145</v>
      </c>
      <c r="BE116" s="221">
        <f>IF(O116="základní",K116,0)</f>
        <v>0</v>
      </c>
      <c r="BF116" s="221">
        <f>IF(O116="snížená",K116,0)</f>
        <v>0</v>
      </c>
      <c r="BG116" s="221">
        <f>IF(O116="zákl. přenesená",K116,0)</f>
        <v>0</v>
      </c>
      <c r="BH116" s="221">
        <f>IF(O116="sníž. přenesená",K116,0)</f>
        <v>0</v>
      </c>
      <c r="BI116" s="221">
        <f>IF(O116="nulová",K116,0)</f>
        <v>0</v>
      </c>
      <c r="BJ116" s="15" t="s">
        <v>153</v>
      </c>
      <c r="BK116" s="221">
        <f>ROUND(P116*H116,2)</f>
        <v>0</v>
      </c>
      <c r="BL116" s="15" t="s">
        <v>147</v>
      </c>
      <c r="BM116" s="220" t="s">
        <v>170</v>
      </c>
    </row>
    <row r="117" s="1" customFormat="1">
      <c r="B117" s="36"/>
      <c r="C117" s="37"/>
      <c r="D117" s="222" t="s">
        <v>155</v>
      </c>
      <c r="E117" s="37"/>
      <c r="F117" s="223" t="s">
        <v>171</v>
      </c>
      <c r="G117" s="37"/>
      <c r="H117" s="37"/>
      <c r="I117" s="128"/>
      <c r="J117" s="128"/>
      <c r="K117" s="37"/>
      <c r="L117" s="37"/>
      <c r="M117" s="41"/>
      <c r="N117" s="224"/>
      <c r="O117" s="81"/>
      <c r="P117" s="81"/>
      <c r="Q117" s="81"/>
      <c r="R117" s="81"/>
      <c r="S117" s="81"/>
      <c r="T117" s="81"/>
      <c r="U117" s="81"/>
      <c r="V117" s="81"/>
      <c r="W117" s="81"/>
      <c r="X117" s="82"/>
      <c r="AT117" s="15" t="s">
        <v>155</v>
      </c>
      <c r="AU117" s="15" t="s">
        <v>153</v>
      </c>
    </row>
    <row r="118" s="11" customFormat="1" ht="22.8" customHeight="1">
      <c r="B118" s="191"/>
      <c r="C118" s="192"/>
      <c r="D118" s="193" t="s">
        <v>77</v>
      </c>
      <c r="E118" s="206" t="s">
        <v>153</v>
      </c>
      <c r="F118" s="206" t="s">
        <v>172</v>
      </c>
      <c r="G118" s="192"/>
      <c r="H118" s="192"/>
      <c r="I118" s="195"/>
      <c r="J118" s="195"/>
      <c r="K118" s="207">
        <f>BK118</f>
        <v>0</v>
      </c>
      <c r="L118" s="192"/>
      <c r="M118" s="197"/>
      <c r="N118" s="198"/>
      <c r="O118" s="199"/>
      <c r="P118" s="199"/>
      <c r="Q118" s="200">
        <f>SUM(Q119:Q120)</f>
        <v>0</v>
      </c>
      <c r="R118" s="200">
        <f>SUM(R119:R120)</f>
        <v>0</v>
      </c>
      <c r="S118" s="199"/>
      <c r="T118" s="201">
        <f>SUM(T119:T120)</f>
        <v>0</v>
      </c>
      <c r="U118" s="199"/>
      <c r="V118" s="201">
        <f>SUM(V119:V120)</f>
        <v>0.1717303</v>
      </c>
      <c r="W118" s="199"/>
      <c r="X118" s="202">
        <f>SUM(X119:X120)</f>
        <v>0</v>
      </c>
      <c r="AR118" s="203" t="s">
        <v>83</v>
      </c>
      <c r="AT118" s="204" t="s">
        <v>77</v>
      </c>
      <c r="AU118" s="204" t="s">
        <v>83</v>
      </c>
      <c r="AY118" s="203" t="s">
        <v>145</v>
      </c>
      <c r="BK118" s="205">
        <f>SUM(BK119:BK120)</f>
        <v>0</v>
      </c>
    </row>
    <row r="119" s="1" customFormat="1" ht="24" customHeight="1">
      <c r="B119" s="36"/>
      <c r="C119" s="208" t="s">
        <v>173</v>
      </c>
      <c r="D119" s="208" t="s">
        <v>148</v>
      </c>
      <c r="E119" s="209" t="s">
        <v>174</v>
      </c>
      <c r="F119" s="210" t="s">
        <v>175</v>
      </c>
      <c r="G119" s="211" t="s">
        <v>164</v>
      </c>
      <c r="H119" s="212">
        <v>0.070000000000000007</v>
      </c>
      <c r="I119" s="213"/>
      <c r="J119" s="213"/>
      <c r="K119" s="214">
        <f>ROUND(P119*H119,2)</f>
        <v>0</v>
      </c>
      <c r="L119" s="210" t="s">
        <v>152</v>
      </c>
      <c r="M119" s="41"/>
      <c r="N119" s="215" t="s">
        <v>20</v>
      </c>
      <c r="O119" s="216" t="s">
        <v>48</v>
      </c>
      <c r="P119" s="217">
        <f>I119+J119</f>
        <v>0</v>
      </c>
      <c r="Q119" s="217">
        <f>ROUND(I119*H119,2)</f>
        <v>0</v>
      </c>
      <c r="R119" s="217">
        <f>ROUND(J119*H119,2)</f>
        <v>0</v>
      </c>
      <c r="S119" s="81"/>
      <c r="T119" s="218">
        <f>S119*H119</f>
        <v>0</v>
      </c>
      <c r="U119" s="218">
        <v>2.45329</v>
      </c>
      <c r="V119" s="218">
        <f>U119*H119</f>
        <v>0.1717303</v>
      </c>
      <c r="W119" s="218">
        <v>0</v>
      </c>
      <c r="X119" s="219">
        <f>W119*H119</f>
        <v>0</v>
      </c>
      <c r="AR119" s="220" t="s">
        <v>147</v>
      </c>
      <c r="AT119" s="220" t="s">
        <v>148</v>
      </c>
      <c r="AU119" s="220" t="s">
        <v>153</v>
      </c>
      <c r="AY119" s="15" t="s">
        <v>145</v>
      </c>
      <c r="BE119" s="221">
        <f>IF(O119="základní",K119,0)</f>
        <v>0</v>
      </c>
      <c r="BF119" s="221">
        <f>IF(O119="snížená",K119,0)</f>
        <v>0</v>
      </c>
      <c r="BG119" s="221">
        <f>IF(O119="zákl. přenesená",K119,0)</f>
        <v>0</v>
      </c>
      <c r="BH119" s="221">
        <f>IF(O119="sníž. přenesená",K119,0)</f>
        <v>0</v>
      </c>
      <c r="BI119" s="221">
        <f>IF(O119="nulová",K119,0)</f>
        <v>0</v>
      </c>
      <c r="BJ119" s="15" t="s">
        <v>153</v>
      </c>
      <c r="BK119" s="221">
        <f>ROUND(P119*H119,2)</f>
        <v>0</v>
      </c>
      <c r="BL119" s="15" t="s">
        <v>147</v>
      </c>
      <c r="BM119" s="220" t="s">
        <v>176</v>
      </c>
    </row>
    <row r="120" s="1" customFormat="1">
      <c r="B120" s="36"/>
      <c r="C120" s="37"/>
      <c r="D120" s="222" t="s">
        <v>155</v>
      </c>
      <c r="E120" s="37"/>
      <c r="F120" s="223" t="s">
        <v>177</v>
      </c>
      <c r="G120" s="37"/>
      <c r="H120" s="37"/>
      <c r="I120" s="128"/>
      <c r="J120" s="128"/>
      <c r="K120" s="37"/>
      <c r="L120" s="37"/>
      <c r="M120" s="41"/>
      <c r="N120" s="224"/>
      <c r="O120" s="81"/>
      <c r="P120" s="81"/>
      <c r="Q120" s="81"/>
      <c r="R120" s="81"/>
      <c r="S120" s="81"/>
      <c r="T120" s="81"/>
      <c r="U120" s="81"/>
      <c r="V120" s="81"/>
      <c r="W120" s="81"/>
      <c r="X120" s="82"/>
      <c r="AT120" s="15" t="s">
        <v>155</v>
      </c>
      <c r="AU120" s="15" t="s">
        <v>153</v>
      </c>
    </row>
    <row r="121" s="11" customFormat="1" ht="22.8" customHeight="1">
      <c r="B121" s="191"/>
      <c r="C121" s="192"/>
      <c r="D121" s="193" t="s">
        <v>77</v>
      </c>
      <c r="E121" s="206" t="s">
        <v>167</v>
      </c>
      <c r="F121" s="206" t="s">
        <v>178</v>
      </c>
      <c r="G121" s="192"/>
      <c r="H121" s="192"/>
      <c r="I121" s="195"/>
      <c r="J121" s="195"/>
      <c r="K121" s="207">
        <f>BK121</f>
        <v>0</v>
      </c>
      <c r="L121" s="192"/>
      <c r="M121" s="197"/>
      <c r="N121" s="198"/>
      <c r="O121" s="199"/>
      <c r="P121" s="199"/>
      <c r="Q121" s="200">
        <f>SUM(Q122:Q133)</f>
        <v>0</v>
      </c>
      <c r="R121" s="200">
        <f>SUM(R122:R133)</f>
        <v>0</v>
      </c>
      <c r="S121" s="199"/>
      <c r="T121" s="201">
        <f>SUM(T122:T133)</f>
        <v>0</v>
      </c>
      <c r="U121" s="199"/>
      <c r="V121" s="201">
        <f>SUM(V122:V133)</f>
        <v>4.0050750399999995</v>
      </c>
      <c r="W121" s="199"/>
      <c r="X121" s="202">
        <f>SUM(X122:X133)</f>
        <v>0</v>
      </c>
      <c r="AR121" s="203" t="s">
        <v>83</v>
      </c>
      <c r="AT121" s="204" t="s">
        <v>77</v>
      </c>
      <c r="AU121" s="204" t="s">
        <v>83</v>
      </c>
      <c r="AY121" s="203" t="s">
        <v>145</v>
      </c>
      <c r="BK121" s="205">
        <f>SUM(BK122:BK133)</f>
        <v>0</v>
      </c>
    </row>
    <row r="122" s="1" customFormat="1" ht="24" customHeight="1">
      <c r="B122" s="36"/>
      <c r="C122" s="208" t="s">
        <v>179</v>
      </c>
      <c r="D122" s="208" t="s">
        <v>148</v>
      </c>
      <c r="E122" s="209" t="s">
        <v>180</v>
      </c>
      <c r="F122" s="210" t="s">
        <v>181</v>
      </c>
      <c r="G122" s="211" t="s">
        <v>182</v>
      </c>
      <c r="H122" s="212">
        <v>10</v>
      </c>
      <c r="I122" s="213"/>
      <c r="J122" s="213"/>
      <c r="K122" s="214">
        <f>ROUND(P122*H122,2)</f>
        <v>0</v>
      </c>
      <c r="L122" s="210" t="s">
        <v>152</v>
      </c>
      <c r="M122" s="41"/>
      <c r="N122" s="215" t="s">
        <v>20</v>
      </c>
      <c r="O122" s="216" t="s">
        <v>48</v>
      </c>
      <c r="P122" s="217">
        <f>I122+J122</f>
        <v>0</v>
      </c>
      <c r="Q122" s="217">
        <f>ROUND(I122*H122,2)</f>
        <v>0</v>
      </c>
      <c r="R122" s="217">
        <f>ROUND(J122*H122,2)</f>
        <v>0</v>
      </c>
      <c r="S122" s="81"/>
      <c r="T122" s="218">
        <f>S122*H122</f>
        <v>0</v>
      </c>
      <c r="U122" s="218">
        <v>0.026280000000000001</v>
      </c>
      <c r="V122" s="218">
        <f>U122*H122</f>
        <v>0.26280000000000003</v>
      </c>
      <c r="W122" s="218">
        <v>0</v>
      </c>
      <c r="X122" s="219">
        <f>W122*H122</f>
        <v>0</v>
      </c>
      <c r="AR122" s="220" t="s">
        <v>147</v>
      </c>
      <c r="AT122" s="220" t="s">
        <v>148</v>
      </c>
      <c r="AU122" s="220" t="s">
        <v>153</v>
      </c>
      <c r="AY122" s="15" t="s">
        <v>145</v>
      </c>
      <c r="BE122" s="221">
        <f>IF(O122="základní",K122,0)</f>
        <v>0</v>
      </c>
      <c r="BF122" s="221">
        <f>IF(O122="snížená",K122,0)</f>
        <v>0</v>
      </c>
      <c r="BG122" s="221">
        <f>IF(O122="zákl. přenesená",K122,0)</f>
        <v>0</v>
      </c>
      <c r="BH122" s="221">
        <f>IF(O122="sníž. přenesená",K122,0)</f>
        <v>0</v>
      </c>
      <c r="BI122" s="221">
        <f>IF(O122="nulová",K122,0)</f>
        <v>0</v>
      </c>
      <c r="BJ122" s="15" t="s">
        <v>153</v>
      </c>
      <c r="BK122" s="221">
        <f>ROUND(P122*H122,2)</f>
        <v>0</v>
      </c>
      <c r="BL122" s="15" t="s">
        <v>147</v>
      </c>
      <c r="BM122" s="220" t="s">
        <v>183</v>
      </c>
    </row>
    <row r="123" s="1" customFormat="1">
      <c r="B123" s="36"/>
      <c r="C123" s="37"/>
      <c r="D123" s="222" t="s">
        <v>155</v>
      </c>
      <c r="E123" s="37"/>
      <c r="F123" s="223" t="s">
        <v>181</v>
      </c>
      <c r="G123" s="37"/>
      <c r="H123" s="37"/>
      <c r="I123" s="128"/>
      <c r="J123" s="128"/>
      <c r="K123" s="37"/>
      <c r="L123" s="37"/>
      <c r="M123" s="41"/>
      <c r="N123" s="224"/>
      <c r="O123" s="81"/>
      <c r="P123" s="81"/>
      <c r="Q123" s="81"/>
      <c r="R123" s="81"/>
      <c r="S123" s="81"/>
      <c r="T123" s="81"/>
      <c r="U123" s="81"/>
      <c r="V123" s="81"/>
      <c r="W123" s="81"/>
      <c r="X123" s="82"/>
      <c r="AT123" s="15" t="s">
        <v>155</v>
      </c>
      <c r="AU123" s="15" t="s">
        <v>153</v>
      </c>
    </row>
    <row r="124" s="1" customFormat="1" ht="24" customHeight="1">
      <c r="B124" s="36"/>
      <c r="C124" s="225" t="s">
        <v>184</v>
      </c>
      <c r="D124" s="225" t="s">
        <v>185</v>
      </c>
      <c r="E124" s="226" t="s">
        <v>186</v>
      </c>
      <c r="F124" s="227" t="s">
        <v>187</v>
      </c>
      <c r="G124" s="228" t="s">
        <v>188</v>
      </c>
      <c r="H124" s="229">
        <v>0.084000000000000005</v>
      </c>
      <c r="I124" s="230"/>
      <c r="J124" s="231"/>
      <c r="K124" s="232">
        <f>ROUND(P124*H124,2)</f>
        <v>0</v>
      </c>
      <c r="L124" s="227" t="s">
        <v>152</v>
      </c>
      <c r="M124" s="233"/>
      <c r="N124" s="234" t="s">
        <v>20</v>
      </c>
      <c r="O124" s="216" t="s">
        <v>48</v>
      </c>
      <c r="P124" s="217">
        <f>I124+J124</f>
        <v>0</v>
      </c>
      <c r="Q124" s="217">
        <f>ROUND(I124*H124,2)</f>
        <v>0</v>
      </c>
      <c r="R124" s="217">
        <f>ROUND(J124*H124,2)</f>
        <v>0</v>
      </c>
      <c r="S124" s="81"/>
      <c r="T124" s="218">
        <f>S124*H124</f>
        <v>0</v>
      </c>
      <c r="U124" s="218">
        <v>1</v>
      </c>
      <c r="V124" s="218">
        <f>U124*H124</f>
        <v>0.084000000000000005</v>
      </c>
      <c r="W124" s="218">
        <v>0</v>
      </c>
      <c r="X124" s="219">
        <f>W124*H124</f>
        <v>0</v>
      </c>
      <c r="AR124" s="220" t="s">
        <v>189</v>
      </c>
      <c r="AT124" s="220" t="s">
        <v>185</v>
      </c>
      <c r="AU124" s="220" t="s">
        <v>153</v>
      </c>
      <c r="AY124" s="15" t="s">
        <v>145</v>
      </c>
      <c r="BE124" s="221">
        <f>IF(O124="základní",K124,0)</f>
        <v>0</v>
      </c>
      <c r="BF124" s="221">
        <f>IF(O124="snížená",K124,0)</f>
        <v>0</v>
      </c>
      <c r="BG124" s="221">
        <f>IF(O124="zákl. přenesená",K124,0)</f>
        <v>0</v>
      </c>
      <c r="BH124" s="221">
        <f>IF(O124="sníž. přenesená",K124,0)</f>
        <v>0</v>
      </c>
      <c r="BI124" s="221">
        <f>IF(O124="nulová",K124,0)</f>
        <v>0</v>
      </c>
      <c r="BJ124" s="15" t="s">
        <v>153</v>
      </c>
      <c r="BK124" s="221">
        <f>ROUND(P124*H124,2)</f>
        <v>0</v>
      </c>
      <c r="BL124" s="15" t="s">
        <v>147</v>
      </c>
      <c r="BM124" s="220" t="s">
        <v>190</v>
      </c>
    </row>
    <row r="125" s="1" customFormat="1">
      <c r="B125" s="36"/>
      <c r="C125" s="37"/>
      <c r="D125" s="222" t="s">
        <v>155</v>
      </c>
      <c r="E125" s="37"/>
      <c r="F125" s="223" t="s">
        <v>187</v>
      </c>
      <c r="G125" s="37"/>
      <c r="H125" s="37"/>
      <c r="I125" s="128"/>
      <c r="J125" s="128"/>
      <c r="K125" s="37"/>
      <c r="L125" s="37"/>
      <c r="M125" s="41"/>
      <c r="N125" s="224"/>
      <c r="O125" s="81"/>
      <c r="P125" s="81"/>
      <c r="Q125" s="81"/>
      <c r="R125" s="81"/>
      <c r="S125" s="81"/>
      <c r="T125" s="81"/>
      <c r="U125" s="81"/>
      <c r="V125" s="81"/>
      <c r="W125" s="81"/>
      <c r="X125" s="82"/>
      <c r="AT125" s="15" t="s">
        <v>155</v>
      </c>
      <c r="AU125" s="15" t="s">
        <v>153</v>
      </c>
    </row>
    <row r="126" s="1" customFormat="1" ht="24" customHeight="1">
      <c r="B126" s="36"/>
      <c r="C126" s="208" t="s">
        <v>191</v>
      </c>
      <c r="D126" s="208" t="s">
        <v>148</v>
      </c>
      <c r="E126" s="209" t="s">
        <v>192</v>
      </c>
      <c r="F126" s="210" t="s">
        <v>193</v>
      </c>
      <c r="G126" s="211" t="s">
        <v>188</v>
      </c>
      <c r="H126" s="212">
        <v>0.084000000000000005</v>
      </c>
      <c r="I126" s="213"/>
      <c r="J126" s="213"/>
      <c r="K126" s="214">
        <f>ROUND(P126*H126,2)</f>
        <v>0</v>
      </c>
      <c r="L126" s="210" t="s">
        <v>152</v>
      </c>
      <c r="M126" s="41"/>
      <c r="N126" s="215" t="s">
        <v>20</v>
      </c>
      <c r="O126" s="216" t="s">
        <v>48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81"/>
      <c r="T126" s="218">
        <f>S126*H126</f>
        <v>0</v>
      </c>
      <c r="U126" s="218">
        <v>1.0900000000000001</v>
      </c>
      <c r="V126" s="218">
        <f>U126*H126</f>
        <v>0.091560000000000016</v>
      </c>
      <c r="W126" s="218">
        <v>0</v>
      </c>
      <c r="X126" s="219">
        <f>W126*H126</f>
        <v>0</v>
      </c>
      <c r="AR126" s="220" t="s">
        <v>147</v>
      </c>
      <c r="AT126" s="220" t="s">
        <v>148</v>
      </c>
      <c r="AU126" s="220" t="s">
        <v>153</v>
      </c>
      <c r="AY126" s="15" t="s">
        <v>145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5" t="s">
        <v>153</v>
      </c>
      <c r="BK126" s="221">
        <f>ROUND(P126*H126,2)</f>
        <v>0</v>
      </c>
      <c r="BL126" s="15" t="s">
        <v>147</v>
      </c>
      <c r="BM126" s="220" t="s">
        <v>194</v>
      </c>
    </row>
    <row r="127" s="1" customFormat="1">
      <c r="B127" s="36"/>
      <c r="C127" s="37"/>
      <c r="D127" s="222" t="s">
        <v>155</v>
      </c>
      <c r="E127" s="37"/>
      <c r="F127" s="223" t="s">
        <v>195</v>
      </c>
      <c r="G127" s="37"/>
      <c r="H127" s="37"/>
      <c r="I127" s="128"/>
      <c r="J127" s="128"/>
      <c r="K127" s="37"/>
      <c r="L127" s="37"/>
      <c r="M127" s="41"/>
      <c r="N127" s="224"/>
      <c r="O127" s="81"/>
      <c r="P127" s="81"/>
      <c r="Q127" s="81"/>
      <c r="R127" s="81"/>
      <c r="S127" s="81"/>
      <c r="T127" s="81"/>
      <c r="U127" s="81"/>
      <c r="V127" s="81"/>
      <c r="W127" s="81"/>
      <c r="X127" s="82"/>
      <c r="AT127" s="15" t="s">
        <v>155</v>
      </c>
      <c r="AU127" s="15" t="s">
        <v>153</v>
      </c>
    </row>
    <row r="128" s="1" customFormat="1" ht="24" customHeight="1">
      <c r="B128" s="36"/>
      <c r="C128" s="208" t="s">
        <v>196</v>
      </c>
      <c r="D128" s="208" t="s">
        <v>148</v>
      </c>
      <c r="E128" s="209" t="s">
        <v>197</v>
      </c>
      <c r="F128" s="210" t="s">
        <v>198</v>
      </c>
      <c r="G128" s="211" t="s">
        <v>151</v>
      </c>
      <c r="H128" s="212">
        <v>47.399999999999999</v>
      </c>
      <c r="I128" s="213"/>
      <c r="J128" s="213"/>
      <c r="K128" s="214">
        <f>ROUND(P128*H128,2)</f>
        <v>0</v>
      </c>
      <c r="L128" s="210" t="s">
        <v>152</v>
      </c>
      <c r="M128" s="41"/>
      <c r="N128" s="215" t="s">
        <v>20</v>
      </c>
      <c r="O128" s="216" t="s">
        <v>48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81"/>
      <c r="T128" s="218">
        <f>S128*H128</f>
        <v>0</v>
      </c>
      <c r="U128" s="218">
        <v>0.069159999999999999</v>
      </c>
      <c r="V128" s="218">
        <f>U128*H128</f>
        <v>3.278184</v>
      </c>
      <c r="W128" s="218">
        <v>0</v>
      </c>
      <c r="X128" s="219">
        <f>W128*H128</f>
        <v>0</v>
      </c>
      <c r="AR128" s="220" t="s">
        <v>147</v>
      </c>
      <c r="AT128" s="220" t="s">
        <v>148</v>
      </c>
      <c r="AU128" s="220" t="s">
        <v>153</v>
      </c>
      <c r="AY128" s="15" t="s">
        <v>145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5" t="s">
        <v>153</v>
      </c>
      <c r="BK128" s="221">
        <f>ROUND(P128*H128,2)</f>
        <v>0</v>
      </c>
      <c r="BL128" s="15" t="s">
        <v>147</v>
      </c>
      <c r="BM128" s="220" t="s">
        <v>199</v>
      </c>
    </row>
    <row r="129" s="1" customFormat="1">
      <c r="B129" s="36"/>
      <c r="C129" s="37"/>
      <c r="D129" s="222" t="s">
        <v>155</v>
      </c>
      <c r="E129" s="37"/>
      <c r="F129" s="223" t="s">
        <v>198</v>
      </c>
      <c r="G129" s="37"/>
      <c r="H129" s="37"/>
      <c r="I129" s="128"/>
      <c r="J129" s="128"/>
      <c r="K129" s="37"/>
      <c r="L129" s="37"/>
      <c r="M129" s="41"/>
      <c r="N129" s="224"/>
      <c r="O129" s="81"/>
      <c r="P129" s="81"/>
      <c r="Q129" s="81"/>
      <c r="R129" s="81"/>
      <c r="S129" s="81"/>
      <c r="T129" s="81"/>
      <c r="U129" s="81"/>
      <c r="V129" s="81"/>
      <c r="W129" s="81"/>
      <c r="X129" s="82"/>
      <c r="AT129" s="15" t="s">
        <v>155</v>
      </c>
      <c r="AU129" s="15" t="s">
        <v>153</v>
      </c>
    </row>
    <row r="130" s="1" customFormat="1" ht="24" customHeight="1">
      <c r="B130" s="36"/>
      <c r="C130" s="208" t="s">
        <v>200</v>
      </c>
      <c r="D130" s="208" t="s">
        <v>148</v>
      </c>
      <c r="E130" s="209" t="s">
        <v>201</v>
      </c>
      <c r="F130" s="210" t="s">
        <v>202</v>
      </c>
      <c r="G130" s="211" t="s">
        <v>151</v>
      </c>
      <c r="H130" s="212">
        <v>3.2000000000000002</v>
      </c>
      <c r="I130" s="213"/>
      <c r="J130" s="213"/>
      <c r="K130" s="214">
        <f>ROUND(P130*H130,2)</f>
        <v>0</v>
      </c>
      <c r="L130" s="210" t="s">
        <v>152</v>
      </c>
      <c r="M130" s="41"/>
      <c r="N130" s="215" t="s">
        <v>20</v>
      </c>
      <c r="O130" s="216" t="s">
        <v>48</v>
      </c>
      <c r="P130" s="217">
        <f>I130+J130</f>
        <v>0</v>
      </c>
      <c r="Q130" s="217">
        <f>ROUND(I130*H130,2)</f>
        <v>0</v>
      </c>
      <c r="R130" s="217">
        <f>ROUND(J130*H130,2)</f>
        <v>0</v>
      </c>
      <c r="S130" s="81"/>
      <c r="T130" s="218">
        <f>S130*H130</f>
        <v>0</v>
      </c>
      <c r="U130" s="218">
        <v>0.049630000000000001</v>
      </c>
      <c r="V130" s="218">
        <f>U130*H130</f>
        <v>0.15881600000000001</v>
      </c>
      <c r="W130" s="218">
        <v>0</v>
      </c>
      <c r="X130" s="219">
        <f>W130*H130</f>
        <v>0</v>
      </c>
      <c r="AR130" s="220" t="s">
        <v>147</v>
      </c>
      <c r="AT130" s="220" t="s">
        <v>148</v>
      </c>
      <c r="AU130" s="220" t="s">
        <v>153</v>
      </c>
      <c r="AY130" s="15" t="s">
        <v>145</v>
      </c>
      <c r="BE130" s="221">
        <f>IF(O130="základní",K130,0)</f>
        <v>0</v>
      </c>
      <c r="BF130" s="221">
        <f>IF(O130="snížená",K130,0)</f>
        <v>0</v>
      </c>
      <c r="BG130" s="221">
        <f>IF(O130="zákl. přenesená",K130,0)</f>
        <v>0</v>
      </c>
      <c r="BH130" s="221">
        <f>IF(O130="sníž. přenesená",K130,0)</f>
        <v>0</v>
      </c>
      <c r="BI130" s="221">
        <f>IF(O130="nulová",K130,0)</f>
        <v>0</v>
      </c>
      <c r="BJ130" s="15" t="s">
        <v>153</v>
      </c>
      <c r="BK130" s="221">
        <f>ROUND(P130*H130,2)</f>
        <v>0</v>
      </c>
      <c r="BL130" s="15" t="s">
        <v>147</v>
      </c>
      <c r="BM130" s="220" t="s">
        <v>203</v>
      </c>
    </row>
    <row r="131" s="1" customFormat="1">
      <c r="B131" s="36"/>
      <c r="C131" s="37"/>
      <c r="D131" s="222" t="s">
        <v>155</v>
      </c>
      <c r="E131" s="37"/>
      <c r="F131" s="223" t="s">
        <v>204</v>
      </c>
      <c r="G131" s="37"/>
      <c r="H131" s="37"/>
      <c r="I131" s="128"/>
      <c r="J131" s="128"/>
      <c r="K131" s="37"/>
      <c r="L131" s="37"/>
      <c r="M131" s="41"/>
      <c r="N131" s="224"/>
      <c r="O131" s="81"/>
      <c r="P131" s="81"/>
      <c r="Q131" s="81"/>
      <c r="R131" s="81"/>
      <c r="S131" s="81"/>
      <c r="T131" s="81"/>
      <c r="U131" s="81"/>
      <c r="V131" s="81"/>
      <c r="W131" s="81"/>
      <c r="X131" s="82"/>
      <c r="AT131" s="15" t="s">
        <v>155</v>
      </c>
      <c r="AU131" s="15" t="s">
        <v>153</v>
      </c>
    </row>
    <row r="132" s="1" customFormat="1" ht="24" customHeight="1">
      <c r="B132" s="36"/>
      <c r="C132" s="208" t="s">
        <v>205</v>
      </c>
      <c r="D132" s="208" t="s">
        <v>148</v>
      </c>
      <c r="E132" s="209" t="s">
        <v>206</v>
      </c>
      <c r="F132" s="210" t="s">
        <v>207</v>
      </c>
      <c r="G132" s="211" t="s">
        <v>151</v>
      </c>
      <c r="H132" s="212">
        <v>0.72799999999999998</v>
      </c>
      <c r="I132" s="213"/>
      <c r="J132" s="213"/>
      <c r="K132" s="214">
        <f>ROUND(P132*H132,2)</f>
        <v>0</v>
      </c>
      <c r="L132" s="210" t="s">
        <v>152</v>
      </c>
      <c r="M132" s="41"/>
      <c r="N132" s="215" t="s">
        <v>20</v>
      </c>
      <c r="O132" s="216" t="s">
        <v>48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81"/>
      <c r="T132" s="218">
        <f>S132*H132</f>
        <v>0</v>
      </c>
      <c r="U132" s="218">
        <v>0.17818000000000001</v>
      </c>
      <c r="V132" s="218">
        <f>U132*H132</f>
        <v>0.12971504</v>
      </c>
      <c r="W132" s="218">
        <v>0</v>
      </c>
      <c r="X132" s="219">
        <f>W132*H132</f>
        <v>0</v>
      </c>
      <c r="AR132" s="220" t="s">
        <v>147</v>
      </c>
      <c r="AT132" s="220" t="s">
        <v>148</v>
      </c>
      <c r="AU132" s="220" t="s">
        <v>153</v>
      </c>
      <c r="AY132" s="15" t="s">
        <v>145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5" t="s">
        <v>153</v>
      </c>
      <c r="BK132" s="221">
        <f>ROUND(P132*H132,2)</f>
        <v>0</v>
      </c>
      <c r="BL132" s="15" t="s">
        <v>147</v>
      </c>
      <c r="BM132" s="220" t="s">
        <v>208</v>
      </c>
    </row>
    <row r="133" s="1" customFormat="1">
      <c r="B133" s="36"/>
      <c r="C133" s="37"/>
      <c r="D133" s="222" t="s">
        <v>155</v>
      </c>
      <c r="E133" s="37"/>
      <c r="F133" s="223" t="s">
        <v>209</v>
      </c>
      <c r="G133" s="37"/>
      <c r="H133" s="37"/>
      <c r="I133" s="128"/>
      <c r="J133" s="128"/>
      <c r="K133" s="37"/>
      <c r="L133" s="37"/>
      <c r="M133" s="41"/>
      <c r="N133" s="224"/>
      <c r="O133" s="81"/>
      <c r="P133" s="81"/>
      <c r="Q133" s="81"/>
      <c r="R133" s="81"/>
      <c r="S133" s="81"/>
      <c r="T133" s="81"/>
      <c r="U133" s="81"/>
      <c r="V133" s="81"/>
      <c r="W133" s="81"/>
      <c r="X133" s="82"/>
      <c r="AT133" s="15" t="s">
        <v>155</v>
      </c>
      <c r="AU133" s="15" t="s">
        <v>153</v>
      </c>
    </row>
    <row r="134" s="11" customFormat="1" ht="22.8" customHeight="1">
      <c r="B134" s="191"/>
      <c r="C134" s="192"/>
      <c r="D134" s="193" t="s">
        <v>77</v>
      </c>
      <c r="E134" s="206" t="s">
        <v>157</v>
      </c>
      <c r="F134" s="206" t="s">
        <v>210</v>
      </c>
      <c r="G134" s="192"/>
      <c r="H134" s="192"/>
      <c r="I134" s="195"/>
      <c r="J134" s="195"/>
      <c r="K134" s="207">
        <f>BK134</f>
        <v>0</v>
      </c>
      <c r="L134" s="192"/>
      <c r="M134" s="197"/>
      <c r="N134" s="198"/>
      <c r="O134" s="199"/>
      <c r="P134" s="199"/>
      <c r="Q134" s="200">
        <f>SUM(Q135:Q140)</f>
        <v>0</v>
      </c>
      <c r="R134" s="200">
        <f>SUM(R135:R140)</f>
        <v>0</v>
      </c>
      <c r="S134" s="199"/>
      <c r="T134" s="201">
        <f>SUM(T135:T140)</f>
        <v>0</v>
      </c>
      <c r="U134" s="199"/>
      <c r="V134" s="201">
        <f>SUM(V135:V140)</f>
        <v>0.53369</v>
      </c>
      <c r="W134" s="199"/>
      <c r="X134" s="202">
        <f>SUM(X135:X140)</f>
        <v>0</v>
      </c>
      <c r="AR134" s="203" t="s">
        <v>83</v>
      </c>
      <c r="AT134" s="204" t="s">
        <v>77</v>
      </c>
      <c r="AU134" s="204" t="s">
        <v>83</v>
      </c>
      <c r="AY134" s="203" t="s">
        <v>145</v>
      </c>
      <c r="BK134" s="205">
        <f>SUM(BK135:BK140)</f>
        <v>0</v>
      </c>
    </row>
    <row r="135" s="1" customFormat="1" ht="24" customHeight="1">
      <c r="B135" s="36"/>
      <c r="C135" s="208" t="s">
        <v>211</v>
      </c>
      <c r="D135" s="208" t="s">
        <v>148</v>
      </c>
      <c r="E135" s="209" t="s">
        <v>212</v>
      </c>
      <c r="F135" s="210" t="s">
        <v>213</v>
      </c>
      <c r="G135" s="211" t="s">
        <v>151</v>
      </c>
      <c r="H135" s="212">
        <v>1</v>
      </c>
      <c r="I135" s="213"/>
      <c r="J135" s="213"/>
      <c r="K135" s="214">
        <f>ROUND(P135*H135,2)</f>
        <v>0</v>
      </c>
      <c r="L135" s="210" t="s">
        <v>152</v>
      </c>
      <c r="M135" s="41"/>
      <c r="N135" s="215" t="s">
        <v>20</v>
      </c>
      <c r="O135" s="216" t="s">
        <v>48</v>
      </c>
      <c r="P135" s="217">
        <f>I135+J135</f>
        <v>0</v>
      </c>
      <c r="Q135" s="217">
        <f>ROUND(I135*H135,2)</f>
        <v>0</v>
      </c>
      <c r="R135" s="217">
        <f>ROUND(J135*H135,2)</f>
        <v>0</v>
      </c>
      <c r="S135" s="81"/>
      <c r="T135" s="218">
        <f>S135*H135</f>
        <v>0</v>
      </c>
      <c r="U135" s="218">
        <v>0.21084</v>
      </c>
      <c r="V135" s="218">
        <f>U135*H135</f>
        <v>0.21084</v>
      </c>
      <c r="W135" s="218">
        <v>0</v>
      </c>
      <c r="X135" s="219">
        <f>W135*H135</f>
        <v>0</v>
      </c>
      <c r="AR135" s="220" t="s">
        <v>147</v>
      </c>
      <c r="AT135" s="220" t="s">
        <v>148</v>
      </c>
      <c r="AU135" s="220" t="s">
        <v>153</v>
      </c>
      <c r="AY135" s="15" t="s">
        <v>145</v>
      </c>
      <c r="BE135" s="221">
        <f>IF(O135="základní",K135,0)</f>
        <v>0</v>
      </c>
      <c r="BF135" s="221">
        <f>IF(O135="snížená",K135,0)</f>
        <v>0</v>
      </c>
      <c r="BG135" s="221">
        <f>IF(O135="zákl. přenesená",K135,0)</f>
        <v>0</v>
      </c>
      <c r="BH135" s="221">
        <f>IF(O135="sníž. přenesená",K135,0)</f>
        <v>0</v>
      </c>
      <c r="BI135" s="221">
        <f>IF(O135="nulová",K135,0)</f>
        <v>0</v>
      </c>
      <c r="BJ135" s="15" t="s">
        <v>153</v>
      </c>
      <c r="BK135" s="221">
        <f>ROUND(P135*H135,2)</f>
        <v>0</v>
      </c>
      <c r="BL135" s="15" t="s">
        <v>147</v>
      </c>
      <c r="BM135" s="220" t="s">
        <v>214</v>
      </c>
    </row>
    <row r="136" s="1" customFormat="1">
      <c r="B136" s="36"/>
      <c r="C136" s="37"/>
      <c r="D136" s="222" t="s">
        <v>155</v>
      </c>
      <c r="E136" s="37"/>
      <c r="F136" s="223" t="s">
        <v>215</v>
      </c>
      <c r="G136" s="37"/>
      <c r="H136" s="37"/>
      <c r="I136" s="128"/>
      <c r="J136" s="128"/>
      <c r="K136" s="37"/>
      <c r="L136" s="37"/>
      <c r="M136" s="41"/>
      <c r="N136" s="224"/>
      <c r="O136" s="81"/>
      <c r="P136" s="81"/>
      <c r="Q136" s="81"/>
      <c r="R136" s="81"/>
      <c r="S136" s="81"/>
      <c r="T136" s="81"/>
      <c r="U136" s="81"/>
      <c r="V136" s="81"/>
      <c r="W136" s="81"/>
      <c r="X136" s="82"/>
      <c r="AT136" s="15" t="s">
        <v>155</v>
      </c>
      <c r="AU136" s="15" t="s">
        <v>153</v>
      </c>
    </row>
    <row r="137" s="1" customFormat="1" ht="24" customHeight="1">
      <c r="B137" s="36"/>
      <c r="C137" s="208" t="s">
        <v>216</v>
      </c>
      <c r="D137" s="208" t="s">
        <v>148</v>
      </c>
      <c r="E137" s="209" t="s">
        <v>217</v>
      </c>
      <c r="F137" s="210" t="s">
        <v>218</v>
      </c>
      <c r="G137" s="211" t="s">
        <v>151</v>
      </c>
      <c r="H137" s="212">
        <v>1</v>
      </c>
      <c r="I137" s="213"/>
      <c r="J137" s="213"/>
      <c r="K137" s="214">
        <f>ROUND(P137*H137,2)</f>
        <v>0</v>
      </c>
      <c r="L137" s="210" t="s">
        <v>152</v>
      </c>
      <c r="M137" s="41"/>
      <c r="N137" s="215" t="s">
        <v>20</v>
      </c>
      <c r="O137" s="216" t="s">
        <v>48</v>
      </c>
      <c r="P137" s="217">
        <f>I137+J137</f>
        <v>0</v>
      </c>
      <c r="Q137" s="217">
        <f>ROUND(I137*H137,2)</f>
        <v>0</v>
      </c>
      <c r="R137" s="217">
        <f>ROUND(J137*H137,2)</f>
        <v>0</v>
      </c>
      <c r="S137" s="81"/>
      <c r="T137" s="218">
        <f>S137*H137</f>
        <v>0</v>
      </c>
      <c r="U137" s="218">
        <v>0.059089999999999997</v>
      </c>
      <c r="V137" s="218">
        <f>U137*H137</f>
        <v>0.059089999999999997</v>
      </c>
      <c r="W137" s="218">
        <v>0</v>
      </c>
      <c r="X137" s="219">
        <f>W137*H137</f>
        <v>0</v>
      </c>
      <c r="AR137" s="220" t="s">
        <v>147</v>
      </c>
      <c r="AT137" s="220" t="s">
        <v>148</v>
      </c>
      <c r="AU137" s="220" t="s">
        <v>153</v>
      </c>
      <c r="AY137" s="15" t="s">
        <v>145</v>
      </c>
      <c r="BE137" s="221">
        <f>IF(O137="základní",K137,0)</f>
        <v>0</v>
      </c>
      <c r="BF137" s="221">
        <f>IF(O137="snížená",K137,0)</f>
        <v>0</v>
      </c>
      <c r="BG137" s="221">
        <f>IF(O137="zákl. přenesená",K137,0)</f>
        <v>0</v>
      </c>
      <c r="BH137" s="221">
        <f>IF(O137="sníž. přenesená",K137,0)</f>
        <v>0</v>
      </c>
      <c r="BI137" s="221">
        <f>IF(O137="nulová",K137,0)</f>
        <v>0</v>
      </c>
      <c r="BJ137" s="15" t="s">
        <v>153</v>
      </c>
      <c r="BK137" s="221">
        <f>ROUND(P137*H137,2)</f>
        <v>0</v>
      </c>
      <c r="BL137" s="15" t="s">
        <v>147</v>
      </c>
      <c r="BM137" s="220" t="s">
        <v>219</v>
      </c>
    </row>
    <row r="138" s="1" customFormat="1">
      <c r="B138" s="36"/>
      <c r="C138" s="37"/>
      <c r="D138" s="222" t="s">
        <v>155</v>
      </c>
      <c r="E138" s="37"/>
      <c r="F138" s="223" t="s">
        <v>220</v>
      </c>
      <c r="G138" s="37"/>
      <c r="H138" s="37"/>
      <c r="I138" s="128"/>
      <c r="J138" s="128"/>
      <c r="K138" s="37"/>
      <c r="L138" s="37"/>
      <c r="M138" s="41"/>
      <c r="N138" s="224"/>
      <c r="O138" s="81"/>
      <c r="P138" s="81"/>
      <c r="Q138" s="81"/>
      <c r="R138" s="81"/>
      <c r="S138" s="81"/>
      <c r="T138" s="81"/>
      <c r="U138" s="81"/>
      <c r="V138" s="81"/>
      <c r="W138" s="81"/>
      <c r="X138" s="82"/>
      <c r="AT138" s="15" t="s">
        <v>155</v>
      </c>
      <c r="AU138" s="15" t="s">
        <v>153</v>
      </c>
    </row>
    <row r="139" s="1" customFormat="1" ht="24" customHeight="1">
      <c r="B139" s="36"/>
      <c r="C139" s="208" t="s">
        <v>221</v>
      </c>
      <c r="D139" s="208" t="s">
        <v>148</v>
      </c>
      <c r="E139" s="209" t="s">
        <v>222</v>
      </c>
      <c r="F139" s="210" t="s">
        <v>223</v>
      </c>
      <c r="G139" s="211" t="s">
        <v>151</v>
      </c>
      <c r="H139" s="212">
        <v>1</v>
      </c>
      <c r="I139" s="213"/>
      <c r="J139" s="213"/>
      <c r="K139" s="214">
        <f>ROUND(P139*H139,2)</f>
        <v>0</v>
      </c>
      <c r="L139" s="210" t="s">
        <v>152</v>
      </c>
      <c r="M139" s="41"/>
      <c r="N139" s="215" t="s">
        <v>20</v>
      </c>
      <c r="O139" s="216" t="s">
        <v>48</v>
      </c>
      <c r="P139" s="217">
        <f>I139+J139</f>
        <v>0</v>
      </c>
      <c r="Q139" s="217">
        <f>ROUND(I139*H139,2)</f>
        <v>0</v>
      </c>
      <c r="R139" s="217">
        <f>ROUND(J139*H139,2)</f>
        <v>0</v>
      </c>
      <c r="S139" s="81"/>
      <c r="T139" s="218">
        <f>S139*H139</f>
        <v>0</v>
      </c>
      <c r="U139" s="218">
        <v>0.26375999999999999</v>
      </c>
      <c r="V139" s="218">
        <f>U139*H139</f>
        <v>0.26375999999999999</v>
      </c>
      <c r="W139" s="218">
        <v>0</v>
      </c>
      <c r="X139" s="219">
        <f>W139*H139</f>
        <v>0</v>
      </c>
      <c r="AR139" s="220" t="s">
        <v>147</v>
      </c>
      <c r="AT139" s="220" t="s">
        <v>148</v>
      </c>
      <c r="AU139" s="220" t="s">
        <v>153</v>
      </c>
      <c r="AY139" s="15" t="s">
        <v>145</v>
      </c>
      <c r="BE139" s="221">
        <f>IF(O139="základní",K139,0)</f>
        <v>0</v>
      </c>
      <c r="BF139" s="221">
        <f>IF(O139="snížená",K139,0)</f>
        <v>0</v>
      </c>
      <c r="BG139" s="221">
        <f>IF(O139="zákl. přenesená",K139,0)</f>
        <v>0</v>
      </c>
      <c r="BH139" s="221">
        <f>IF(O139="sníž. přenesená",K139,0)</f>
        <v>0</v>
      </c>
      <c r="BI139" s="221">
        <f>IF(O139="nulová",K139,0)</f>
        <v>0</v>
      </c>
      <c r="BJ139" s="15" t="s">
        <v>153</v>
      </c>
      <c r="BK139" s="221">
        <f>ROUND(P139*H139,2)</f>
        <v>0</v>
      </c>
      <c r="BL139" s="15" t="s">
        <v>147</v>
      </c>
      <c r="BM139" s="220" t="s">
        <v>224</v>
      </c>
    </row>
    <row r="140" s="1" customFormat="1">
      <c r="B140" s="36"/>
      <c r="C140" s="37"/>
      <c r="D140" s="222" t="s">
        <v>155</v>
      </c>
      <c r="E140" s="37"/>
      <c r="F140" s="223" t="s">
        <v>225</v>
      </c>
      <c r="G140" s="37"/>
      <c r="H140" s="37"/>
      <c r="I140" s="128"/>
      <c r="J140" s="128"/>
      <c r="K140" s="37"/>
      <c r="L140" s="37"/>
      <c r="M140" s="41"/>
      <c r="N140" s="224"/>
      <c r="O140" s="81"/>
      <c r="P140" s="81"/>
      <c r="Q140" s="81"/>
      <c r="R140" s="81"/>
      <c r="S140" s="81"/>
      <c r="T140" s="81"/>
      <c r="U140" s="81"/>
      <c r="V140" s="81"/>
      <c r="W140" s="81"/>
      <c r="X140" s="82"/>
      <c r="AT140" s="15" t="s">
        <v>155</v>
      </c>
      <c r="AU140" s="15" t="s">
        <v>153</v>
      </c>
    </row>
    <row r="141" s="11" customFormat="1" ht="22.8" customHeight="1">
      <c r="B141" s="191"/>
      <c r="C141" s="192"/>
      <c r="D141" s="193" t="s">
        <v>77</v>
      </c>
      <c r="E141" s="206" t="s">
        <v>226</v>
      </c>
      <c r="F141" s="206" t="s">
        <v>227</v>
      </c>
      <c r="G141" s="192"/>
      <c r="H141" s="192"/>
      <c r="I141" s="195"/>
      <c r="J141" s="195"/>
      <c r="K141" s="207">
        <f>BK141</f>
        <v>0</v>
      </c>
      <c r="L141" s="192"/>
      <c r="M141" s="197"/>
      <c r="N141" s="198"/>
      <c r="O141" s="199"/>
      <c r="P141" s="199"/>
      <c r="Q141" s="200">
        <f>SUM(Q142:Q169)</f>
        <v>0</v>
      </c>
      <c r="R141" s="200">
        <f>SUM(R142:R169)</f>
        <v>0</v>
      </c>
      <c r="S141" s="199"/>
      <c r="T141" s="201">
        <f>SUM(T142:T169)</f>
        <v>0</v>
      </c>
      <c r="U141" s="199"/>
      <c r="V141" s="201">
        <f>SUM(V142:V169)</f>
        <v>8.5627381099999997</v>
      </c>
      <c r="W141" s="199"/>
      <c r="X141" s="202">
        <f>SUM(X142:X169)</f>
        <v>0</v>
      </c>
      <c r="AR141" s="203" t="s">
        <v>83</v>
      </c>
      <c r="AT141" s="204" t="s">
        <v>77</v>
      </c>
      <c r="AU141" s="204" t="s">
        <v>83</v>
      </c>
      <c r="AY141" s="203" t="s">
        <v>145</v>
      </c>
      <c r="BK141" s="205">
        <f>SUM(BK142:BK169)</f>
        <v>0</v>
      </c>
    </row>
    <row r="142" s="1" customFormat="1" ht="24" customHeight="1">
      <c r="B142" s="36"/>
      <c r="C142" s="208" t="s">
        <v>228</v>
      </c>
      <c r="D142" s="208" t="s">
        <v>148</v>
      </c>
      <c r="E142" s="209" t="s">
        <v>229</v>
      </c>
      <c r="F142" s="210" t="s">
        <v>230</v>
      </c>
      <c r="G142" s="211" t="s">
        <v>151</v>
      </c>
      <c r="H142" s="212">
        <v>66.894000000000005</v>
      </c>
      <c r="I142" s="213"/>
      <c r="J142" s="213"/>
      <c r="K142" s="214">
        <f>ROUND(P142*H142,2)</f>
        <v>0</v>
      </c>
      <c r="L142" s="210" t="s">
        <v>152</v>
      </c>
      <c r="M142" s="41"/>
      <c r="N142" s="215" t="s">
        <v>20</v>
      </c>
      <c r="O142" s="216" t="s">
        <v>48</v>
      </c>
      <c r="P142" s="217">
        <f>I142+J142</f>
        <v>0</v>
      </c>
      <c r="Q142" s="217">
        <f>ROUND(I142*H142,2)</f>
        <v>0</v>
      </c>
      <c r="R142" s="217">
        <f>ROUND(J142*H142,2)</f>
        <v>0</v>
      </c>
      <c r="S142" s="81"/>
      <c r="T142" s="218">
        <f>S142*H142</f>
        <v>0</v>
      </c>
      <c r="U142" s="218">
        <v>0.0020999999999999999</v>
      </c>
      <c r="V142" s="218">
        <f>U142*H142</f>
        <v>0.1404774</v>
      </c>
      <c r="W142" s="218">
        <v>0</v>
      </c>
      <c r="X142" s="219">
        <f>W142*H142</f>
        <v>0</v>
      </c>
      <c r="AR142" s="220" t="s">
        <v>147</v>
      </c>
      <c r="AT142" s="220" t="s">
        <v>148</v>
      </c>
      <c r="AU142" s="220" t="s">
        <v>153</v>
      </c>
      <c r="AY142" s="15" t="s">
        <v>145</v>
      </c>
      <c r="BE142" s="221">
        <f>IF(O142="základní",K142,0)</f>
        <v>0</v>
      </c>
      <c r="BF142" s="221">
        <f>IF(O142="snížená",K142,0)</f>
        <v>0</v>
      </c>
      <c r="BG142" s="221">
        <f>IF(O142="zákl. přenesená",K142,0)</f>
        <v>0</v>
      </c>
      <c r="BH142" s="221">
        <f>IF(O142="sníž. přenesená",K142,0)</f>
        <v>0</v>
      </c>
      <c r="BI142" s="221">
        <f>IF(O142="nulová",K142,0)</f>
        <v>0</v>
      </c>
      <c r="BJ142" s="15" t="s">
        <v>153</v>
      </c>
      <c r="BK142" s="221">
        <f>ROUND(P142*H142,2)</f>
        <v>0</v>
      </c>
      <c r="BL142" s="15" t="s">
        <v>147</v>
      </c>
      <c r="BM142" s="220" t="s">
        <v>231</v>
      </c>
    </row>
    <row r="143" s="1" customFormat="1">
      <c r="B143" s="36"/>
      <c r="C143" s="37"/>
      <c r="D143" s="222" t="s">
        <v>155</v>
      </c>
      <c r="E143" s="37"/>
      <c r="F143" s="223" t="s">
        <v>232</v>
      </c>
      <c r="G143" s="37"/>
      <c r="H143" s="37"/>
      <c r="I143" s="128"/>
      <c r="J143" s="128"/>
      <c r="K143" s="37"/>
      <c r="L143" s="37"/>
      <c r="M143" s="41"/>
      <c r="N143" s="224"/>
      <c r="O143" s="81"/>
      <c r="P143" s="81"/>
      <c r="Q143" s="81"/>
      <c r="R143" s="81"/>
      <c r="S143" s="81"/>
      <c r="T143" s="81"/>
      <c r="U143" s="81"/>
      <c r="V143" s="81"/>
      <c r="W143" s="81"/>
      <c r="X143" s="82"/>
      <c r="AT143" s="15" t="s">
        <v>155</v>
      </c>
      <c r="AU143" s="15" t="s">
        <v>153</v>
      </c>
    </row>
    <row r="144" s="1" customFormat="1" ht="24" customHeight="1">
      <c r="B144" s="36"/>
      <c r="C144" s="208" t="s">
        <v>233</v>
      </c>
      <c r="D144" s="208" t="s">
        <v>148</v>
      </c>
      <c r="E144" s="209" t="s">
        <v>234</v>
      </c>
      <c r="F144" s="210" t="s">
        <v>235</v>
      </c>
      <c r="G144" s="211" t="s">
        <v>151</v>
      </c>
      <c r="H144" s="212">
        <v>228.22999999999999</v>
      </c>
      <c r="I144" s="213"/>
      <c r="J144" s="213"/>
      <c r="K144" s="214">
        <f>ROUND(P144*H144,2)</f>
        <v>0</v>
      </c>
      <c r="L144" s="210" t="s">
        <v>152</v>
      </c>
      <c r="M144" s="41"/>
      <c r="N144" s="215" t="s">
        <v>20</v>
      </c>
      <c r="O144" s="216" t="s">
        <v>48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81"/>
      <c r="T144" s="218">
        <f>S144*H144</f>
        <v>0</v>
      </c>
      <c r="U144" s="218">
        <v>0.01103</v>
      </c>
      <c r="V144" s="218">
        <f>U144*H144</f>
        <v>2.5173768999999999</v>
      </c>
      <c r="W144" s="218">
        <v>0</v>
      </c>
      <c r="X144" s="219">
        <f>W144*H144</f>
        <v>0</v>
      </c>
      <c r="AR144" s="220" t="s">
        <v>147</v>
      </c>
      <c r="AT144" s="220" t="s">
        <v>148</v>
      </c>
      <c r="AU144" s="220" t="s">
        <v>153</v>
      </c>
      <c r="AY144" s="15" t="s">
        <v>145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5" t="s">
        <v>153</v>
      </c>
      <c r="BK144" s="221">
        <f>ROUND(P144*H144,2)</f>
        <v>0</v>
      </c>
      <c r="BL144" s="15" t="s">
        <v>147</v>
      </c>
      <c r="BM144" s="220" t="s">
        <v>236</v>
      </c>
    </row>
    <row r="145" s="1" customFormat="1">
      <c r="B145" s="36"/>
      <c r="C145" s="37"/>
      <c r="D145" s="222" t="s">
        <v>155</v>
      </c>
      <c r="E145" s="37"/>
      <c r="F145" s="223" t="s">
        <v>237</v>
      </c>
      <c r="G145" s="37"/>
      <c r="H145" s="37"/>
      <c r="I145" s="128"/>
      <c r="J145" s="128"/>
      <c r="K145" s="37"/>
      <c r="L145" s="37"/>
      <c r="M145" s="41"/>
      <c r="N145" s="224"/>
      <c r="O145" s="81"/>
      <c r="P145" s="81"/>
      <c r="Q145" s="81"/>
      <c r="R145" s="81"/>
      <c r="S145" s="81"/>
      <c r="T145" s="81"/>
      <c r="U145" s="81"/>
      <c r="V145" s="81"/>
      <c r="W145" s="81"/>
      <c r="X145" s="82"/>
      <c r="AT145" s="15" t="s">
        <v>155</v>
      </c>
      <c r="AU145" s="15" t="s">
        <v>153</v>
      </c>
    </row>
    <row r="146" s="1" customFormat="1" ht="24" customHeight="1">
      <c r="B146" s="36"/>
      <c r="C146" s="208" t="s">
        <v>238</v>
      </c>
      <c r="D146" s="208" t="s">
        <v>148</v>
      </c>
      <c r="E146" s="209" t="s">
        <v>239</v>
      </c>
      <c r="F146" s="210" t="s">
        <v>240</v>
      </c>
      <c r="G146" s="211" t="s">
        <v>151</v>
      </c>
      <c r="H146" s="212">
        <v>105</v>
      </c>
      <c r="I146" s="213"/>
      <c r="J146" s="213"/>
      <c r="K146" s="214">
        <f>ROUND(P146*H146,2)</f>
        <v>0</v>
      </c>
      <c r="L146" s="210" t="s">
        <v>152</v>
      </c>
      <c r="M146" s="41"/>
      <c r="N146" s="215" t="s">
        <v>20</v>
      </c>
      <c r="O146" s="216" t="s">
        <v>48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81"/>
      <c r="T146" s="218">
        <f>S146*H146</f>
        <v>0</v>
      </c>
      <c r="U146" s="218">
        <v>0.0020999999999999999</v>
      </c>
      <c r="V146" s="218">
        <f>U146*H146</f>
        <v>0.22049999999999997</v>
      </c>
      <c r="W146" s="218">
        <v>0</v>
      </c>
      <c r="X146" s="219">
        <f>W146*H146</f>
        <v>0</v>
      </c>
      <c r="AR146" s="220" t="s">
        <v>147</v>
      </c>
      <c r="AT146" s="220" t="s">
        <v>148</v>
      </c>
      <c r="AU146" s="220" t="s">
        <v>153</v>
      </c>
      <c r="AY146" s="15" t="s">
        <v>145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5" t="s">
        <v>153</v>
      </c>
      <c r="BK146" s="221">
        <f>ROUND(P146*H146,2)</f>
        <v>0</v>
      </c>
      <c r="BL146" s="15" t="s">
        <v>147</v>
      </c>
      <c r="BM146" s="220" t="s">
        <v>241</v>
      </c>
    </row>
    <row r="147" s="1" customFormat="1">
      <c r="B147" s="36"/>
      <c r="C147" s="37"/>
      <c r="D147" s="222" t="s">
        <v>155</v>
      </c>
      <c r="E147" s="37"/>
      <c r="F147" s="223" t="s">
        <v>242</v>
      </c>
      <c r="G147" s="37"/>
      <c r="H147" s="37"/>
      <c r="I147" s="128"/>
      <c r="J147" s="128"/>
      <c r="K147" s="37"/>
      <c r="L147" s="37"/>
      <c r="M147" s="41"/>
      <c r="N147" s="224"/>
      <c r="O147" s="81"/>
      <c r="P147" s="81"/>
      <c r="Q147" s="81"/>
      <c r="R147" s="81"/>
      <c r="S147" s="81"/>
      <c r="T147" s="81"/>
      <c r="U147" s="81"/>
      <c r="V147" s="81"/>
      <c r="W147" s="81"/>
      <c r="X147" s="82"/>
      <c r="AT147" s="15" t="s">
        <v>155</v>
      </c>
      <c r="AU147" s="15" t="s">
        <v>153</v>
      </c>
    </row>
    <row r="148" s="1" customFormat="1" ht="24" customHeight="1">
      <c r="B148" s="36"/>
      <c r="C148" s="208" t="s">
        <v>243</v>
      </c>
      <c r="D148" s="208" t="s">
        <v>148</v>
      </c>
      <c r="E148" s="209" t="s">
        <v>244</v>
      </c>
      <c r="F148" s="210" t="s">
        <v>245</v>
      </c>
      <c r="G148" s="211" t="s">
        <v>151</v>
      </c>
      <c r="H148" s="212">
        <v>55.851999999999997</v>
      </c>
      <c r="I148" s="213"/>
      <c r="J148" s="213"/>
      <c r="K148" s="214">
        <f>ROUND(P148*H148,2)</f>
        <v>0</v>
      </c>
      <c r="L148" s="210" t="s">
        <v>152</v>
      </c>
      <c r="M148" s="41"/>
      <c r="N148" s="215" t="s">
        <v>20</v>
      </c>
      <c r="O148" s="216" t="s">
        <v>48</v>
      </c>
      <c r="P148" s="217">
        <f>I148+J148</f>
        <v>0</v>
      </c>
      <c r="Q148" s="217">
        <f>ROUND(I148*H148,2)</f>
        <v>0</v>
      </c>
      <c r="R148" s="217">
        <f>ROUND(J148*H148,2)</f>
        <v>0</v>
      </c>
      <c r="S148" s="81"/>
      <c r="T148" s="218">
        <f>S148*H148</f>
        <v>0</v>
      </c>
      <c r="U148" s="218">
        <v>0.0043800000000000002</v>
      </c>
      <c r="V148" s="218">
        <f>U148*H148</f>
        <v>0.24463176</v>
      </c>
      <c r="W148" s="218">
        <v>0</v>
      </c>
      <c r="X148" s="219">
        <f>W148*H148</f>
        <v>0</v>
      </c>
      <c r="AR148" s="220" t="s">
        <v>147</v>
      </c>
      <c r="AT148" s="220" t="s">
        <v>148</v>
      </c>
      <c r="AU148" s="220" t="s">
        <v>153</v>
      </c>
      <c r="AY148" s="15" t="s">
        <v>145</v>
      </c>
      <c r="BE148" s="221">
        <f>IF(O148="základní",K148,0)</f>
        <v>0</v>
      </c>
      <c r="BF148" s="221">
        <f>IF(O148="snížená",K148,0)</f>
        <v>0</v>
      </c>
      <c r="BG148" s="221">
        <f>IF(O148="zákl. přenesená",K148,0)</f>
        <v>0</v>
      </c>
      <c r="BH148" s="221">
        <f>IF(O148="sníž. přenesená",K148,0)</f>
        <v>0</v>
      </c>
      <c r="BI148" s="221">
        <f>IF(O148="nulová",K148,0)</f>
        <v>0</v>
      </c>
      <c r="BJ148" s="15" t="s">
        <v>153</v>
      </c>
      <c r="BK148" s="221">
        <f>ROUND(P148*H148,2)</f>
        <v>0</v>
      </c>
      <c r="BL148" s="15" t="s">
        <v>147</v>
      </c>
      <c r="BM148" s="220" t="s">
        <v>246</v>
      </c>
    </row>
    <row r="149" s="1" customFormat="1">
      <c r="B149" s="36"/>
      <c r="C149" s="37"/>
      <c r="D149" s="222" t="s">
        <v>155</v>
      </c>
      <c r="E149" s="37"/>
      <c r="F149" s="223" t="s">
        <v>247</v>
      </c>
      <c r="G149" s="37"/>
      <c r="H149" s="37"/>
      <c r="I149" s="128"/>
      <c r="J149" s="128"/>
      <c r="K149" s="37"/>
      <c r="L149" s="37"/>
      <c r="M149" s="41"/>
      <c r="N149" s="224"/>
      <c r="O149" s="81"/>
      <c r="P149" s="81"/>
      <c r="Q149" s="81"/>
      <c r="R149" s="81"/>
      <c r="S149" s="81"/>
      <c r="T149" s="81"/>
      <c r="U149" s="81"/>
      <c r="V149" s="81"/>
      <c r="W149" s="81"/>
      <c r="X149" s="82"/>
      <c r="AT149" s="15" t="s">
        <v>155</v>
      </c>
      <c r="AU149" s="15" t="s">
        <v>153</v>
      </c>
    </row>
    <row r="150" s="1" customFormat="1" ht="24" customHeight="1">
      <c r="B150" s="36"/>
      <c r="C150" s="208" t="s">
        <v>248</v>
      </c>
      <c r="D150" s="208" t="s">
        <v>148</v>
      </c>
      <c r="E150" s="209" t="s">
        <v>249</v>
      </c>
      <c r="F150" s="210" t="s">
        <v>250</v>
      </c>
      <c r="G150" s="211" t="s">
        <v>251</v>
      </c>
      <c r="H150" s="212">
        <v>74.900000000000006</v>
      </c>
      <c r="I150" s="213"/>
      <c r="J150" s="213"/>
      <c r="K150" s="214">
        <f>ROUND(P150*H150,2)</f>
        <v>0</v>
      </c>
      <c r="L150" s="210" t="s">
        <v>152</v>
      </c>
      <c r="M150" s="41"/>
      <c r="N150" s="215" t="s">
        <v>20</v>
      </c>
      <c r="O150" s="216" t="s">
        <v>48</v>
      </c>
      <c r="P150" s="217">
        <f>I150+J150</f>
        <v>0</v>
      </c>
      <c r="Q150" s="217">
        <f>ROUND(I150*H150,2)</f>
        <v>0</v>
      </c>
      <c r="R150" s="217">
        <f>ROUND(J150*H150,2)</f>
        <v>0</v>
      </c>
      <c r="S150" s="81"/>
      <c r="T150" s="218">
        <f>S150*H150</f>
        <v>0</v>
      </c>
      <c r="U150" s="218">
        <v>0.0032000000000000002</v>
      </c>
      <c r="V150" s="218">
        <f>U150*H150</f>
        <v>0.23968000000000003</v>
      </c>
      <c r="W150" s="218">
        <v>0</v>
      </c>
      <c r="X150" s="219">
        <f>W150*H150</f>
        <v>0</v>
      </c>
      <c r="AR150" s="220" t="s">
        <v>147</v>
      </c>
      <c r="AT150" s="220" t="s">
        <v>148</v>
      </c>
      <c r="AU150" s="220" t="s">
        <v>153</v>
      </c>
      <c r="AY150" s="15" t="s">
        <v>145</v>
      </c>
      <c r="BE150" s="221">
        <f>IF(O150="základní",K150,0)</f>
        <v>0</v>
      </c>
      <c r="BF150" s="221">
        <f>IF(O150="snížená",K150,0)</f>
        <v>0</v>
      </c>
      <c r="BG150" s="221">
        <f>IF(O150="zákl. přenesená",K150,0)</f>
        <v>0</v>
      </c>
      <c r="BH150" s="221">
        <f>IF(O150="sníž. přenesená",K150,0)</f>
        <v>0</v>
      </c>
      <c r="BI150" s="221">
        <f>IF(O150="nulová",K150,0)</f>
        <v>0</v>
      </c>
      <c r="BJ150" s="15" t="s">
        <v>153</v>
      </c>
      <c r="BK150" s="221">
        <f>ROUND(P150*H150,2)</f>
        <v>0</v>
      </c>
      <c r="BL150" s="15" t="s">
        <v>147</v>
      </c>
      <c r="BM150" s="220" t="s">
        <v>252</v>
      </c>
    </row>
    <row r="151" s="1" customFormat="1">
      <c r="B151" s="36"/>
      <c r="C151" s="37"/>
      <c r="D151" s="222" t="s">
        <v>155</v>
      </c>
      <c r="E151" s="37"/>
      <c r="F151" s="223" t="s">
        <v>253</v>
      </c>
      <c r="G151" s="37"/>
      <c r="H151" s="37"/>
      <c r="I151" s="128"/>
      <c r="J151" s="128"/>
      <c r="K151" s="37"/>
      <c r="L151" s="37"/>
      <c r="M151" s="41"/>
      <c r="N151" s="224"/>
      <c r="O151" s="81"/>
      <c r="P151" s="81"/>
      <c r="Q151" s="81"/>
      <c r="R151" s="81"/>
      <c r="S151" s="81"/>
      <c r="T151" s="81"/>
      <c r="U151" s="81"/>
      <c r="V151" s="81"/>
      <c r="W151" s="81"/>
      <c r="X151" s="82"/>
      <c r="AT151" s="15" t="s">
        <v>155</v>
      </c>
      <c r="AU151" s="15" t="s">
        <v>153</v>
      </c>
    </row>
    <row r="152" s="1" customFormat="1" ht="24" customHeight="1">
      <c r="B152" s="36"/>
      <c r="C152" s="225" t="s">
        <v>254</v>
      </c>
      <c r="D152" s="225" t="s">
        <v>185</v>
      </c>
      <c r="E152" s="226" t="s">
        <v>255</v>
      </c>
      <c r="F152" s="227" t="s">
        <v>256</v>
      </c>
      <c r="G152" s="228" t="s">
        <v>151</v>
      </c>
      <c r="H152" s="229">
        <v>4.5049999999999999</v>
      </c>
      <c r="I152" s="230"/>
      <c r="J152" s="231"/>
      <c r="K152" s="232">
        <f>ROUND(P152*H152,2)</f>
        <v>0</v>
      </c>
      <c r="L152" s="227" t="s">
        <v>152</v>
      </c>
      <c r="M152" s="233"/>
      <c r="N152" s="234" t="s">
        <v>20</v>
      </c>
      <c r="O152" s="216" t="s">
        <v>48</v>
      </c>
      <c r="P152" s="217">
        <f>I152+J152</f>
        <v>0</v>
      </c>
      <c r="Q152" s="217">
        <f>ROUND(I152*H152,2)</f>
        <v>0</v>
      </c>
      <c r="R152" s="217">
        <f>ROUND(J152*H152,2)</f>
        <v>0</v>
      </c>
      <c r="S152" s="81"/>
      <c r="T152" s="218">
        <f>S152*H152</f>
        <v>0</v>
      </c>
      <c r="U152" s="218">
        <v>0.00059999999999999995</v>
      </c>
      <c r="V152" s="218">
        <f>U152*H152</f>
        <v>0.0027029999999999997</v>
      </c>
      <c r="W152" s="218">
        <v>0</v>
      </c>
      <c r="X152" s="219">
        <f>W152*H152</f>
        <v>0</v>
      </c>
      <c r="AR152" s="220" t="s">
        <v>189</v>
      </c>
      <c r="AT152" s="220" t="s">
        <v>185</v>
      </c>
      <c r="AU152" s="220" t="s">
        <v>153</v>
      </c>
      <c r="AY152" s="15" t="s">
        <v>145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15" t="s">
        <v>153</v>
      </c>
      <c r="BK152" s="221">
        <f>ROUND(P152*H152,2)</f>
        <v>0</v>
      </c>
      <c r="BL152" s="15" t="s">
        <v>147</v>
      </c>
      <c r="BM152" s="220" t="s">
        <v>257</v>
      </c>
    </row>
    <row r="153" s="1" customFormat="1">
      <c r="B153" s="36"/>
      <c r="C153" s="37"/>
      <c r="D153" s="222" t="s">
        <v>155</v>
      </c>
      <c r="E153" s="37"/>
      <c r="F153" s="223" t="s">
        <v>256</v>
      </c>
      <c r="G153" s="37"/>
      <c r="H153" s="37"/>
      <c r="I153" s="128"/>
      <c r="J153" s="128"/>
      <c r="K153" s="37"/>
      <c r="L153" s="37"/>
      <c r="M153" s="41"/>
      <c r="N153" s="224"/>
      <c r="O153" s="81"/>
      <c r="P153" s="81"/>
      <c r="Q153" s="81"/>
      <c r="R153" s="81"/>
      <c r="S153" s="81"/>
      <c r="T153" s="81"/>
      <c r="U153" s="81"/>
      <c r="V153" s="81"/>
      <c r="W153" s="81"/>
      <c r="X153" s="82"/>
      <c r="AT153" s="15" t="s">
        <v>155</v>
      </c>
      <c r="AU153" s="15" t="s">
        <v>153</v>
      </c>
    </row>
    <row r="154" s="12" customFormat="1">
      <c r="B154" s="235"/>
      <c r="C154" s="236"/>
      <c r="D154" s="222" t="s">
        <v>258</v>
      </c>
      <c r="E154" s="236"/>
      <c r="F154" s="237" t="s">
        <v>259</v>
      </c>
      <c r="G154" s="236"/>
      <c r="H154" s="238">
        <v>4.5049999999999999</v>
      </c>
      <c r="I154" s="239"/>
      <c r="J154" s="239"/>
      <c r="K154" s="236"/>
      <c r="L154" s="236"/>
      <c r="M154" s="240"/>
      <c r="N154" s="241"/>
      <c r="O154" s="242"/>
      <c r="P154" s="242"/>
      <c r="Q154" s="242"/>
      <c r="R154" s="242"/>
      <c r="S154" s="242"/>
      <c r="T154" s="242"/>
      <c r="U154" s="242"/>
      <c r="V154" s="242"/>
      <c r="W154" s="242"/>
      <c r="X154" s="243"/>
      <c r="AT154" s="244" t="s">
        <v>258</v>
      </c>
      <c r="AU154" s="244" t="s">
        <v>153</v>
      </c>
      <c r="AV154" s="12" t="s">
        <v>153</v>
      </c>
      <c r="AW154" s="12" t="s">
        <v>4</v>
      </c>
      <c r="AX154" s="12" t="s">
        <v>83</v>
      </c>
      <c r="AY154" s="244" t="s">
        <v>145</v>
      </c>
    </row>
    <row r="155" s="1" customFormat="1" ht="24" customHeight="1">
      <c r="B155" s="36"/>
      <c r="C155" s="225" t="s">
        <v>260</v>
      </c>
      <c r="D155" s="225" t="s">
        <v>185</v>
      </c>
      <c r="E155" s="226" t="s">
        <v>261</v>
      </c>
      <c r="F155" s="227" t="s">
        <v>262</v>
      </c>
      <c r="G155" s="228" t="s">
        <v>151</v>
      </c>
      <c r="H155" s="229">
        <v>17.356000000000002</v>
      </c>
      <c r="I155" s="230"/>
      <c r="J155" s="231"/>
      <c r="K155" s="232">
        <f>ROUND(P155*H155,2)</f>
        <v>0</v>
      </c>
      <c r="L155" s="227" t="s">
        <v>152</v>
      </c>
      <c r="M155" s="233"/>
      <c r="N155" s="234" t="s">
        <v>20</v>
      </c>
      <c r="O155" s="216" t="s">
        <v>48</v>
      </c>
      <c r="P155" s="217">
        <f>I155+J155</f>
        <v>0</v>
      </c>
      <c r="Q155" s="217">
        <f>ROUND(I155*H155,2)</f>
        <v>0</v>
      </c>
      <c r="R155" s="217">
        <f>ROUND(J155*H155,2)</f>
        <v>0</v>
      </c>
      <c r="S155" s="81"/>
      <c r="T155" s="218">
        <f>S155*H155</f>
        <v>0</v>
      </c>
      <c r="U155" s="218">
        <v>0.0011999999999999999</v>
      </c>
      <c r="V155" s="218">
        <f>U155*H155</f>
        <v>0.020827200000000001</v>
      </c>
      <c r="W155" s="218">
        <v>0</v>
      </c>
      <c r="X155" s="219">
        <f>W155*H155</f>
        <v>0</v>
      </c>
      <c r="AR155" s="220" t="s">
        <v>189</v>
      </c>
      <c r="AT155" s="220" t="s">
        <v>185</v>
      </c>
      <c r="AU155" s="220" t="s">
        <v>153</v>
      </c>
      <c r="AY155" s="15" t="s">
        <v>145</v>
      </c>
      <c r="BE155" s="221">
        <f>IF(O155="základní",K155,0)</f>
        <v>0</v>
      </c>
      <c r="BF155" s="221">
        <f>IF(O155="snížená",K155,0)</f>
        <v>0</v>
      </c>
      <c r="BG155" s="221">
        <f>IF(O155="zákl. přenesená",K155,0)</f>
        <v>0</v>
      </c>
      <c r="BH155" s="221">
        <f>IF(O155="sníž. přenesená",K155,0)</f>
        <v>0</v>
      </c>
      <c r="BI155" s="221">
        <f>IF(O155="nulová",K155,0)</f>
        <v>0</v>
      </c>
      <c r="BJ155" s="15" t="s">
        <v>153</v>
      </c>
      <c r="BK155" s="221">
        <f>ROUND(P155*H155,2)</f>
        <v>0</v>
      </c>
      <c r="BL155" s="15" t="s">
        <v>147</v>
      </c>
      <c r="BM155" s="220" t="s">
        <v>263</v>
      </c>
    </row>
    <row r="156" s="1" customFormat="1">
      <c r="B156" s="36"/>
      <c r="C156" s="37"/>
      <c r="D156" s="222" t="s">
        <v>155</v>
      </c>
      <c r="E156" s="37"/>
      <c r="F156" s="223" t="s">
        <v>262</v>
      </c>
      <c r="G156" s="37"/>
      <c r="H156" s="37"/>
      <c r="I156" s="128"/>
      <c r="J156" s="128"/>
      <c r="K156" s="37"/>
      <c r="L156" s="37"/>
      <c r="M156" s="41"/>
      <c r="N156" s="224"/>
      <c r="O156" s="81"/>
      <c r="P156" s="81"/>
      <c r="Q156" s="81"/>
      <c r="R156" s="81"/>
      <c r="S156" s="81"/>
      <c r="T156" s="81"/>
      <c r="U156" s="81"/>
      <c r="V156" s="81"/>
      <c r="W156" s="81"/>
      <c r="X156" s="82"/>
      <c r="AT156" s="15" t="s">
        <v>155</v>
      </c>
      <c r="AU156" s="15" t="s">
        <v>153</v>
      </c>
    </row>
    <row r="157" s="12" customFormat="1">
      <c r="B157" s="235"/>
      <c r="C157" s="236"/>
      <c r="D157" s="222" t="s">
        <v>258</v>
      </c>
      <c r="E157" s="236"/>
      <c r="F157" s="237" t="s">
        <v>264</v>
      </c>
      <c r="G157" s="236"/>
      <c r="H157" s="238">
        <v>17.356000000000002</v>
      </c>
      <c r="I157" s="239"/>
      <c r="J157" s="239"/>
      <c r="K157" s="236"/>
      <c r="L157" s="236"/>
      <c r="M157" s="240"/>
      <c r="N157" s="241"/>
      <c r="O157" s="242"/>
      <c r="P157" s="242"/>
      <c r="Q157" s="242"/>
      <c r="R157" s="242"/>
      <c r="S157" s="242"/>
      <c r="T157" s="242"/>
      <c r="U157" s="242"/>
      <c r="V157" s="242"/>
      <c r="W157" s="242"/>
      <c r="X157" s="243"/>
      <c r="AT157" s="244" t="s">
        <v>258</v>
      </c>
      <c r="AU157" s="244" t="s">
        <v>153</v>
      </c>
      <c r="AV157" s="12" t="s">
        <v>153</v>
      </c>
      <c r="AW157" s="12" t="s">
        <v>4</v>
      </c>
      <c r="AX157" s="12" t="s">
        <v>83</v>
      </c>
      <c r="AY157" s="244" t="s">
        <v>145</v>
      </c>
    </row>
    <row r="158" s="1" customFormat="1" ht="24" customHeight="1">
      <c r="B158" s="36"/>
      <c r="C158" s="208" t="s">
        <v>265</v>
      </c>
      <c r="D158" s="208" t="s">
        <v>148</v>
      </c>
      <c r="E158" s="209" t="s">
        <v>266</v>
      </c>
      <c r="F158" s="210" t="s">
        <v>267</v>
      </c>
      <c r="G158" s="211" t="s">
        <v>151</v>
      </c>
      <c r="H158" s="212">
        <v>55.851999999999997</v>
      </c>
      <c r="I158" s="213"/>
      <c r="J158" s="213"/>
      <c r="K158" s="214">
        <f>ROUND(P158*H158,2)</f>
        <v>0</v>
      </c>
      <c r="L158" s="210" t="s">
        <v>152</v>
      </c>
      <c r="M158" s="41"/>
      <c r="N158" s="215" t="s">
        <v>20</v>
      </c>
      <c r="O158" s="216" t="s">
        <v>48</v>
      </c>
      <c r="P158" s="217">
        <f>I158+J158</f>
        <v>0</v>
      </c>
      <c r="Q158" s="217">
        <f>ROUND(I158*H158,2)</f>
        <v>0</v>
      </c>
      <c r="R158" s="217">
        <f>ROUND(J158*H158,2)</f>
        <v>0</v>
      </c>
      <c r="S158" s="81"/>
      <c r="T158" s="218">
        <f>S158*H158</f>
        <v>0</v>
      </c>
      <c r="U158" s="218">
        <v>0.015400000000000001</v>
      </c>
      <c r="V158" s="218">
        <f>U158*H158</f>
        <v>0.86012080000000002</v>
      </c>
      <c r="W158" s="218">
        <v>0</v>
      </c>
      <c r="X158" s="219">
        <f>W158*H158</f>
        <v>0</v>
      </c>
      <c r="AR158" s="220" t="s">
        <v>147</v>
      </c>
      <c r="AT158" s="220" t="s">
        <v>148</v>
      </c>
      <c r="AU158" s="220" t="s">
        <v>153</v>
      </c>
      <c r="AY158" s="15" t="s">
        <v>145</v>
      </c>
      <c r="BE158" s="221">
        <f>IF(O158="základní",K158,0)</f>
        <v>0</v>
      </c>
      <c r="BF158" s="221">
        <f>IF(O158="snížená",K158,0)</f>
        <v>0</v>
      </c>
      <c r="BG158" s="221">
        <f>IF(O158="zákl. přenesená",K158,0)</f>
        <v>0</v>
      </c>
      <c r="BH158" s="221">
        <f>IF(O158="sníž. přenesená",K158,0)</f>
        <v>0</v>
      </c>
      <c r="BI158" s="221">
        <f>IF(O158="nulová",K158,0)</f>
        <v>0</v>
      </c>
      <c r="BJ158" s="15" t="s">
        <v>153</v>
      </c>
      <c r="BK158" s="221">
        <f>ROUND(P158*H158,2)</f>
        <v>0</v>
      </c>
      <c r="BL158" s="15" t="s">
        <v>147</v>
      </c>
      <c r="BM158" s="220" t="s">
        <v>268</v>
      </c>
    </row>
    <row r="159" s="1" customFormat="1">
      <c r="B159" s="36"/>
      <c r="C159" s="37"/>
      <c r="D159" s="222" t="s">
        <v>155</v>
      </c>
      <c r="E159" s="37"/>
      <c r="F159" s="223" t="s">
        <v>269</v>
      </c>
      <c r="G159" s="37"/>
      <c r="H159" s="37"/>
      <c r="I159" s="128"/>
      <c r="J159" s="128"/>
      <c r="K159" s="37"/>
      <c r="L159" s="37"/>
      <c r="M159" s="41"/>
      <c r="N159" s="224"/>
      <c r="O159" s="81"/>
      <c r="P159" s="81"/>
      <c r="Q159" s="81"/>
      <c r="R159" s="81"/>
      <c r="S159" s="81"/>
      <c r="T159" s="81"/>
      <c r="U159" s="81"/>
      <c r="V159" s="81"/>
      <c r="W159" s="81"/>
      <c r="X159" s="82"/>
      <c r="AT159" s="15" t="s">
        <v>155</v>
      </c>
      <c r="AU159" s="15" t="s">
        <v>153</v>
      </c>
    </row>
    <row r="160" s="1" customFormat="1" ht="24" customHeight="1">
      <c r="B160" s="36"/>
      <c r="C160" s="208" t="s">
        <v>270</v>
      </c>
      <c r="D160" s="208" t="s">
        <v>148</v>
      </c>
      <c r="E160" s="209" t="s">
        <v>271</v>
      </c>
      <c r="F160" s="210" t="s">
        <v>272</v>
      </c>
      <c r="G160" s="211" t="s">
        <v>151</v>
      </c>
      <c r="H160" s="212">
        <v>11.175000000000001</v>
      </c>
      <c r="I160" s="213"/>
      <c r="J160" s="213"/>
      <c r="K160" s="214">
        <f>ROUND(P160*H160,2)</f>
        <v>0</v>
      </c>
      <c r="L160" s="210" t="s">
        <v>152</v>
      </c>
      <c r="M160" s="41"/>
      <c r="N160" s="215" t="s">
        <v>20</v>
      </c>
      <c r="O160" s="216" t="s">
        <v>48</v>
      </c>
      <c r="P160" s="217">
        <f>I160+J160</f>
        <v>0</v>
      </c>
      <c r="Q160" s="217">
        <f>ROUND(I160*H160,2)</f>
        <v>0</v>
      </c>
      <c r="R160" s="217">
        <f>ROUND(J160*H160,2)</f>
        <v>0</v>
      </c>
      <c r="S160" s="81"/>
      <c r="T160" s="218">
        <f>S160*H160</f>
        <v>0</v>
      </c>
      <c r="U160" s="218">
        <v>0.01103</v>
      </c>
      <c r="V160" s="218">
        <f>U160*H160</f>
        <v>0.12326025</v>
      </c>
      <c r="W160" s="218">
        <v>0</v>
      </c>
      <c r="X160" s="219">
        <f>W160*H160</f>
        <v>0</v>
      </c>
      <c r="AR160" s="220" t="s">
        <v>147</v>
      </c>
      <c r="AT160" s="220" t="s">
        <v>148</v>
      </c>
      <c r="AU160" s="220" t="s">
        <v>153</v>
      </c>
      <c r="AY160" s="15" t="s">
        <v>145</v>
      </c>
      <c r="BE160" s="221">
        <f>IF(O160="základní",K160,0)</f>
        <v>0</v>
      </c>
      <c r="BF160" s="221">
        <f>IF(O160="snížená",K160,0)</f>
        <v>0</v>
      </c>
      <c r="BG160" s="221">
        <f>IF(O160="zákl. přenesená",K160,0)</f>
        <v>0</v>
      </c>
      <c r="BH160" s="221">
        <f>IF(O160="sníž. přenesená",K160,0)</f>
        <v>0</v>
      </c>
      <c r="BI160" s="221">
        <f>IF(O160="nulová",K160,0)</f>
        <v>0</v>
      </c>
      <c r="BJ160" s="15" t="s">
        <v>153</v>
      </c>
      <c r="BK160" s="221">
        <f>ROUND(P160*H160,2)</f>
        <v>0</v>
      </c>
      <c r="BL160" s="15" t="s">
        <v>147</v>
      </c>
      <c r="BM160" s="220" t="s">
        <v>273</v>
      </c>
    </row>
    <row r="161" s="1" customFormat="1">
      <c r="B161" s="36"/>
      <c r="C161" s="37"/>
      <c r="D161" s="222" t="s">
        <v>155</v>
      </c>
      <c r="E161" s="37"/>
      <c r="F161" s="223" t="s">
        <v>274</v>
      </c>
      <c r="G161" s="37"/>
      <c r="H161" s="37"/>
      <c r="I161" s="128"/>
      <c r="J161" s="128"/>
      <c r="K161" s="37"/>
      <c r="L161" s="37"/>
      <c r="M161" s="41"/>
      <c r="N161" s="224"/>
      <c r="O161" s="81"/>
      <c r="P161" s="81"/>
      <c r="Q161" s="81"/>
      <c r="R161" s="81"/>
      <c r="S161" s="81"/>
      <c r="T161" s="81"/>
      <c r="U161" s="81"/>
      <c r="V161" s="81"/>
      <c r="W161" s="81"/>
      <c r="X161" s="82"/>
      <c r="AT161" s="15" t="s">
        <v>155</v>
      </c>
      <c r="AU161" s="15" t="s">
        <v>153</v>
      </c>
    </row>
    <row r="162" s="1" customFormat="1" ht="24" customHeight="1">
      <c r="B162" s="36"/>
      <c r="C162" s="208" t="s">
        <v>275</v>
      </c>
      <c r="D162" s="208" t="s">
        <v>148</v>
      </c>
      <c r="E162" s="209" t="s">
        <v>276</v>
      </c>
      <c r="F162" s="210" t="s">
        <v>277</v>
      </c>
      <c r="G162" s="211" t="s">
        <v>151</v>
      </c>
      <c r="H162" s="212">
        <v>228.22999999999999</v>
      </c>
      <c r="I162" s="213"/>
      <c r="J162" s="213"/>
      <c r="K162" s="214">
        <f>ROUND(P162*H162,2)</f>
        <v>0</v>
      </c>
      <c r="L162" s="210" t="s">
        <v>152</v>
      </c>
      <c r="M162" s="41"/>
      <c r="N162" s="215" t="s">
        <v>20</v>
      </c>
      <c r="O162" s="216" t="s">
        <v>48</v>
      </c>
      <c r="P162" s="217">
        <f>I162+J162</f>
        <v>0</v>
      </c>
      <c r="Q162" s="217">
        <f>ROUND(I162*H162,2)</f>
        <v>0</v>
      </c>
      <c r="R162" s="217">
        <f>ROUND(J162*H162,2)</f>
        <v>0</v>
      </c>
      <c r="S162" s="81"/>
      <c r="T162" s="218">
        <f>S162*H162</f>
        <v>0</v>
      </c>
      <c r="U162" s="218">
        <v>0.00025999999999999998</v>
      </c>
      <c r="V162" s="218">
        <f>U162*H162</f>
        <v>0.059339799999999991</v>
      </c>
      <c r="W162" s="218">
        <v>0</v>
      </c>
      <c r="X162" s="219">
        <f>W162*H162</f>
        <v>0</v>
      </c>
      <c r="AR162" s="220" t="s">
        <v>147</v>
      </c>
      <c r="AT162" s="220" t="s">
        <v>148</v>
      </c>
      <c r="AU162" s="220" t="s">
        <v>153</v>
      </c>
      <c r="AY162" s="15" t="s">
        <v>145</v>
      </c>
      <c r="BE162" s="221">
        <f>IF(O162="základní",K162,0)</f>
        <v>0</v>
      </c>
      <c r="BF162" s="221">
        <f>IF(O162="snížená",K162,0)</f>
        <v>0</v>
      </c>
      <c r="BG162" s="221">
        <f>IF(O162="zákl. přenesená",K162,0)</f>
        <v>0</v>
      </c>
      <c r="BH162" s="221">
        <f>IF(O162="sníž. přenesená",K162,0)</f>
        <v>0</v>
      </c>
      <c r="BI162" s="221">
        <f>IF(O162="nulová",K162,0)</f>
        <v>0</v>
      </c>
      <c r="BJ162" s="15" t="s">
        <v>153</v>
      </c>
      <c r="BK162" s="221">
        <f>ROUND(P162*H162,2)</f>
        <v>0</v>
      </c>
      <c r="BL162" s="15" t="s">
        <v>147</v>
      </c>
      <c r="BM162" s="220" t="s">
        <v>278</v>
      </c>
    </row>
    <row r="163" s="1" customFormat="1">
      <c r="B163" s="36"/>
      <c r="C163" s="37"/>
      <c r="D163" s="222" t="s">
        <v>155</v>
      </c>
      <c r="E163" s="37"/>
      <c r="F163" s="223" t="s">
        <v>279</v>
      </c>
      <c r="G163" s="37"/>
      <c r="H163" s="37"/>
      <c r="I163" s="128"/>
      <c r="J163" s="128"/>
      <c r="K163" s="37"/>
      <c r="L163" s="37"/>
      <c r="M163" s="41"/>
      <c r="N163" s="224"/>
      <c r="O163" s="81"/>
      <c r="P163" s="81"/>
      <c r="Q163" s="81"/>
      <c r="R163" s="81"/>
      <c r="S163" s="81"/>
      <c r="T163" s="81"/>
      <c r="U163" s="81"/>
      <c r="V163" s="81"/>
      <c r="W163" s="81"/>
      <c r="X163" s="82"/>
      <c r="AT163" s="15" t="s">
        <v>155</v>
      </c>
      <c r="AU163" s="15" t="s">
        <v>153</v>
      </c>
    </row>
    <row r="164" s="1" customFormat="1" ht="24" customHeight="1">
      <c r="B164" s="36"/>
      <c r="C164" s="208" t="s">
        <v>280</v>
      </c>
      <c r="D164" s="208" t="s">
        <v>148</v>
      </c>
      <c r="E164" s="209" t="s">
        <v>281</v>
      </c>
      <c r="F164" s="210" t="s">
        <v>282</v>
      </c>
      <c r="G164" s="211" t="s">
        <v>151</v>
      </c>
      <c r="H164" s="212">
        <v>55.850000000000001</v>
      </c>
      <c r="I164" s="213"/>
      <c r="J164" s="213"/>
      <c r="K164" s="214">
        <f>ROUND(P164*H164,2)</f>
        <v>0</v>
      </c>
      <c r="L164" s="210" t="s">
        <v>152</v>
      </c>
      <c r="M164" s="41"/>
      <c r="N164" s="215" t="s">
        <v>20</v>
      </c>
      <c r="O164" s="216" t="s">
        <v>48</v>
      </c>
      <c r="P164" s="217">
        <f>I164+J164</f>
        <v>0</v>
      </c>
      <c r="Q164" s="217">
        <f>ROUND(I164*H164,2)</f>
        <v>0</v>
      </c>
      <c r="R164" s="217">
        <f>ROUND(J164*H164,2)</f>
        <v>0</v>
      </c>
      <c r="S164" s="81"/>
      <c r="T164" s="218">
        <f>S164*H164</f>
        <v>0</v>
      </c>
      <c r="U164" s="218">
        <v>0.00025999999999999998</v>
      </c>
      <c r="V164" s="218">
        <f>U164*H164</f>
        <v>0.014520999999999999</v>
      </c>
      <c r="W164" s="218">
        <v>0</v>
      </c>
      <c r="X164" s="219">
        <f>W164*H164</f>
        <v>0</v>
      </c>
      <c r="AR164" s="220" t="s">
        <v>147</v>
      </c>
      <c r="AT164" s="220" t="s">
        <v>148</v>
      </c>
      <c r="AU164" s="220" t="s">
        <v>153</v>
      </c>
      <c r="AY164" s="15" t="s">
        <v>145</v>
      </c>
      <c r="BE164" s="221">
        <f>IF(O164="základní",K164,0)</f>
        <v>0</v>
      </c>
      <c r="BF164" s="221">
        <f>IF(O164="snížená",K164,0)</f>
        <v>0</v>
      </c>
      <c r="BG164" s="221">
        <f>IF(O164="zákl. přenesená",K164,0)</f>
        <v>0</v>
      </c>
      <c r="BH164" s="221">
        <f>IF(O164="sníž. přenesená",K164,0)</f>
        <v>0</v>
      </c>
      <c r="BI164" s="221">
        <f>IF(O164="nulová",K164,0)</f>
        <v>0</v>
      </c>
      <c r="BJ164" s="15" t="s">
        <v>153</v>
      </c>
      <c r="BK164" s="221">
        <f>ROUND(P164*H164,2)</f>
        <v>0</v>
      </c>
      <c r="BL164" s="15" t="s">
        <v>147</v>
      </c>
      <c r="BM164" s="220" t="s">
        <v>283</v>
      </c>
    </row>
    <row r="165" s="1" customFormat="1">
      <c r="B165" s="36"/>
      <c r="C165" s="37"/>
      <c r="D165" s="222" t="s">
        <v>155</v>
      </c>
      <c r="E165" s="37"/>
      <c r="F165" s="223" t="s">
        <v>284</v>
      </c>
      <c r="G165" s="37"/>
      <c r="H165" s="37"/>
      <c r="I165" s="128"/>
      <c r="J165" s="128"/>
      <c r="K165" s="37"/>
      <c r="L165" s="37"/>
      <c r="M165" s="41"/>
      <c r="N165" s="224"/>
      <c r="O165" s="81"/>
      <c r="P165" s="81"/>
      <c r="Q165" s="81"/>
      <c r="R165" s="81"/>
      <c r="S165" s="81"/>
      <c r="T165" s="81"/>
      <c r="U165" s="81"/>
      <c r="V165" s="81"/>
      <c r="W165" s="81"/>
      <c r="X165" s="82"/>
      <c r="AT165" s="15" t="s">
        <v>155</v>
      </c>
      <c r="AU165" s="15" t="s">
        <v>153</v>
      </c>
    </row>
    <row r="166" s="1" customFormat="1" ht="24" customHeight="1">
      <c r="B166" s="36"/>
      <c r="C166" s="208" t="s">
        <v>285</v>
      </c>
      <c r="D166" s="208" t="s">
        <v>148</v>
      </c>
      <c r="E166" s="209" t="s">
        <v>286</v>
      </c>
      <c r="F166" s="210" t="s">
        <v>287</v>
      </c>
      <c r="G166" s="211" t="s">
        <v>182</v>
      </c>
      <c r="H166" s="212">
        <v>9</v>
      </c>
      <c r="I166" s="213"/>
      <c r="J166" s="213"/>
      <c r="K166" s="214">
        <f>ROUND(P166*H166,2)</f>
        <v>0</v>
      </c>
      <c r="L166" s="210" t="s">
        <v>152</v>
      </c>
      <c r="M166" s="41"/>
      <c r="N166" s="215" t="s">
        <v>20</v>
      </c>
      <c r="O166" s="216" t="s">
        <v>48</v>
      </c>
      <c r="P166" s="217">
        <f>I166+J166</f>
        <v>0</v>
      </c>
      <c r="Q166" s="217">
        <f>ROUND(I166*H166,2)</f>
        <v>0</v>
      </c>
      <c r="R166" s="217">
        <f>ROUND(J166*H166,2)</f>
        <v>0</v>
      </c>
      <c r="S166" s="81"/>
      <c r="T166" s="218">
        <f>S166*H166</f>
        <v>0</v>
      </c>
      <c r="U166" s="218">
        <v>0.44169999999999998</v>
      </c>
      <c r="V166" s="218">
        <f>U166*H166</f>
        <v>3.9752999999999998</v>
      </c>
      <c r="W166" s="218">
        <v>0</v>
      </c>
      <c r="X166" s="219">
        <f>W166*H166</f>
        <v>0</v>
      </c>
      <c r="AR166" s="220" t="s">
        <v>147</v>
      </c>
      <c r="AT166" s="220" t="s">
        <v>148</v>
      </c>
      <c r="AU166" s="220" t="s">
        <v>153</v>
      </c>
      <c r="AY166" s="15" t="s">
        <v>145</v>
      </c>
      <c r="BE166" s="221">
        <f>IF(O166="základní",K166,0)</f>
        <v>0</v>
      </c>
      <c r="BF166" s="221">
        <f>IF(O166="snížená",K166,0)</f>
        <v>0</v>
      </c>
      <c r="BG166" s="221">
        <f>IF(O166="zákl. přenesená",K166,0)</f>
        <v>0</v>
      </c>
      <c r="BH166" s="221">
        <f>IF(O166="sníž. přenesená",K166,0)</f>
        <v>0</v>
      </c>
      <c r="BI166" s="221">
        <f>IF(O166="nulová",K166,0)</f>
        <v>0</v>
      </c>
      <c r="BJ166" s="15" t="s">
        <v>153</v>
      </c>
      <c r="BK166" s="221">
        <f>ROUND(P166*H166,2)</f>
        <v>0</v>
      </c>
      <c r="BL166" s="15" t="s">
        <v>147</v>
      </c>
      <c r="BM166" s="220" t="s">
        <v>288</v>
      </c>
    </row>
    <row r="167" s="1" customFormat="1">
      <c r="B167" s="36"/>
      <c r="C167" s="37"/>
      <c r="D167" s="222" t="s">
        <v>155</v>
      </c>
      <c r="E167" s="37"/>
      <c r="F167" s="223" t="s">
        <v>289</v>
      </c>
      <c r="G167" s="37"/>
      <c r="H167" s="37"/>
      <c r="I167" s="128"/>
      <c r="J167" s="128"/>
      <c r="K167" s="37"/>
      <c r="L167" s="37"/>
      <c r="M167" s="41"/>
      <c r="N167" s="224"/>
      <c r="O167" s="81"/>
      <c r="P167" s="81"/>
      <c r="Q167" s="81"/>
      <c r="R167" s="81"/>
      <c r="S167" s="81"/>
      <c r="T167" s="81"/>
      <c r="U167" s="81"/>
      <c r="V167" s="81"/>
      <c r="W167" s="81"/>
      <c r="X167" s="82"/>
      <c r="AT167" s="15" t="s">
        <v>155</v>
      </c>
      <c r="AU167" s="15" t="s">
        <v>153</v>
      </c>
    </row>
    <row r="168" s="1" customFormat="1" ht="24" customHeight="1">
      <c r="B168" s="36"/>
      <c r="C168" s="225" t="s">
        <v>290</v>
      </c>
      <c r="D168" s="225" t="s">
        <v>185</v>
      </c>
      <c r="E168" s="226" t="s">
        <v>291</v>
      </c>
      <c r="F168" s="227" t="s">
        <v>292</v>
      </c>
      <c r="G168" s="228" t="s">
        <v>182</v>
      </c>
      <c r="H168" s="229">
        <v>9</v>
      </c>
      <c r="I168" s="230"/>
      <c r="J168" s="231"/>
      <c r="K168" s="232">
        <f>ROUND(P168*H168,2)</f>
        <v>0</v>
      </c>
      <c r="L168" s="227" t="s">
        <v>152</v>
      </c>
      <c r="M168" s="233"/>
      <c r="N168" s="234" t="s">
        <v>20</v>
      </c>
      <c r="O168" s="216" t="s">
        <v>48</v>
      </c>
      <c r="P168" s="217">
        <f>I168+J168</f>
        <v>0</v>
      </c>
      <c r="Q168" s="217">
        <f>ROUND(I168*H168,2)</f>
        <v>0</v>
      </c>
      <c r="R168" s="217">
        <f>ROUND(J168*H168,2)</f>
        <v>0</v>
      </c>
      <c r="S168" s="81"/>
      <c r="T168" s="218">
        <f>S168*H168</f>
        <v>0</v>
      </c>
      <c r="U168" s="218">
        <v>0.016</v>
      </c>
      <c r="V168" s="218">
        <f>U168*H168</f>
        <v>0.14400000000000002</v>
      </c>
      <c r="W168" s="218">
        <v>0</v>
      </c>
      <c r="X168" s="219">
        <f>W168*H168</f>
        <v>0</v>
      </c>
      <c r="AR168" s="220" t="s">
        <v>189</v>
      </c>
      <c r="AT168" s="220" t="s">
        <v>185</v>
      </c>
      <c r="AU168" s="220" t="s">
        <v>153</v>
      </c>
      <c r="AY168" s="15" t="s">
        <v>145</v>
      </c>
      <c r="BE168" s="221">
        <f>IF(O168="základní",K168,0)</f>
        <v>0</v>
      </c>
      <c r="BF168" s="221">
        <f>IF(O168="snížená",K168,0)</f>
        <v>0</v>
      </c>
      <c r="BG168" s="221">
        <f>IF(O168="zákl. přenesená",K168,0)</f>
        <v>0</v>
      </c>
      <c r="BH168" s="221">
        <f>IF(O168="sníž. přenesená",K168,0)</f>
        <v>0</v>
      </c>
      <c r="BI168" s="221">
        <f>IF(O168="nulová",K168,0)</f>
        <v>0</v>
      </c>
      <c r="BJ168" s="15" t="s">
        <v>153</v>
      </c>
      <c r="BK168" s="221">
        <f>ROUND(P168*H168,2)</f>
        <v>0</v>
      </c>
      <c r="BL168" s="15" t="s">
        <v>147</v>
      </c>
      <c r="BM168" s="220" t="s">
        <v>293</v>
      </c>
    </row>
    <row r="169" s="1" customFormat="1">
      <c r="B169" s="36"/>
      <c r="C169" s="37"/>
      <c r="D169" s="222" t="s">
        <v>155</v>
      </c>
      <c r="E169" s="37"/>
      <c r="F169" s="223" t="s">
        <v>292</v>
      </c>
      <c r="G169" s="37"/>
      <c r="H169" s="37"/>
      <c r="I169" s="128"/>
      <c r="J169" s="128"/>
      <c r="K169" s="37"/>
      <c r="L169" s="37"/>
      <c r="M169" s="41"/>
      <c r="N169" s="224"/>
      <c r="O169" s="81"/>
      <c r="P169" s="81"/>
      <c r="Q169" s="81"/>
      <c r="R169" s="81"/>
      <c r="S169" s="81"/>
      <c r="T169" s="81"/>
      <c r="U169" s="81"/>
      <c r="V169" s="81"/>
      <c r="W169" s="81"/>
      <c r="X169" s="82"/>
      <c r="AT169" s="15" t="s">
        <v>155</v>
      </c>
      <c r="AU169" s="15" t="s">
        <v>153</v>
      </c>
    </row>
    <row r="170" s="11" customFormat="1" ht="22.8" customHeight="1">
      <c r="B170" s="191"/>
      <c r="C170" s="192"/>
      <c r="D170" s="193" t="s">
        <v>77</v>
      </c>
      <c r="E170" s="206" t="s">
        <v>189</v>
      </c>
      <c r="F170" s="206" t="s">
        <v>294</v>
      </c>
      <c r="G170" s="192"/>
      <c r="H170" s="192"/>
      <c r="I170" s="195"/>
      <c r="J170" s="195"/>
      <c r="K170" s="207">
        <f>BK170</f>
        <v>0</v>
      </c>
      <c r="L170" s="192"/>
      <c r="M170" s="197"/>
      <c r="N170" s="198"/>
      <c r="O170" s="199"/>
      <c r="P170" s="199"/>
      <c r="Q170" s="200">
        <f>SUM(Q171:Q174)</f>
        <v>0</v>
      </c>
      <c r="R170" s="200">
        <f>SUM(R171:R174)</f>
        <v>0</v>
      </c>
      <c r="S170" s="199"/>
      <c r="T170" s="201">
        <f>SUM(T171:T174)</f>
        <v>0</v>
      </c>
      <c r="U170" s="199"/>
      <c r="V170" s="201">
        <f>SUM(V171:V174)</f>
        <v>0.014999999999999999</v>
      </c>
      <c r="W170" s="199"/>
      <c r="X170" s="202">
        <f>SUM(X171:X174)</f>
        <v>0</v>
      </c>
      <c r="AR170" s="203" t="s">
        <v>83</v>
      </c>
      <c r="AT170" s="204" t="s">
        <v>77</v>
      </c>
      <c r="AU170" s="204" t="s">
        <v>83</v>
      </c>
      <c r="AY170" s="203" t="s">
        <v>145</v>
      </c>
      <c r="BK170" s="205">
        <f>SUM(BK171:BK174)</f>
        <v>0</v>
      </c>
    </row>
    <row r="171" s="1" customFormat="1" ht="24" customHeight="1">
      <c r="B171" s="36"/>
      <c r="C171" s="208" t="s">
        <v>295</v>
      </c>
      <c r="D171" s="208" t="s">
        <v>148</v>
      </c>
      <c r="E171" s="209" t="s">
        <v>296</v>
      </c>
      <c r="F171" s="210" t="s">
        <v>297</v>
      </c>
      <c r="G171" s="211" t="s">
        <v>251</v>
      </c>
      <c r="H171" s="212">
        <v>4.5499999999999998</v>
      </c>
      <c r="I171" s="213"/>
      <c r="J171" s="213"/>
      <c r="K171" s="214">
        <f>ROUND(P171*H171,2)</f>
        <v>0</v>
      </c>
      <c r="L171" s="210" t="s">
        <v>152</v>
      </c>
      <c r="M171" s="41"/>
      <c r="N171" s="215" t="s">
        <v>20</v>
      </c>
      <c r="O171" s="216" t="s">
        <v>48</v>
      </c>
      <c r="P171" s="217">
        <f>I171+J171</f>
        <v>0</v>
      </c>
      <c r="Q171" s="217">
        <f>ROUND(I171*H171,2)</f>
        <v>0</v>
      </c>
      <c r="R171" s="217">
        <f>ROUND(J171*H171,2)</f>
        <v>0</v>
      </c>
      <c r="S171" s="81"/>
      <c r="T171" s="218">
        <f>S171*H171</f>
        <v>0</v>
      </c>
      <c r="U171" s="218">
        <v>0</v>
      </c>
      <c r="V171" s="218">
        <f>U171*H171</f>
        <v>0</v>
      </c>
      <c r="W171" s="218">
        <v>0</v>
      </c>
      <c r="X171" s="219">
        <f>W171*H171</f>
        <v>0</v>
      </c>
      <c r="AR171" s="220" t="s">
        <v>147</v>
      </c>
      <c r="AT171" s="220" t="s">
        <v>148</v>
      </c>
      <c r="AU171" s="220" t="s">
        <v>153</v>
      </c>
      <c r="AY171" s="15" t="s">
        <v>145</v>
      </c>
      <c r="BE171" s="221">
        <f>IF(O171="základní",K171,0)</f>
        <v>0</v>
      </c>
      <c r="BF171" s="221">
        <f>IF(O171="snížená",K171,0)</f>
        <v>0</v>
      </c>
      <c r="BG171" s="221">
        <f>IF(O171="zákl. přenesená",K171,0)</f>
        <v>0</v>
      </c>
      <c r="BH171" s="221">
        <f>IF(O171="sníž. přenesená",K171,0)</f>
        <v>0</v>
      </c>
      <c r="BI171" s="221">
        <f>IF(O171="nulová",K171,0)</f>
        <v>0</v>
      </c>
      <c r="BJ171" s="15" t="s">
        <v>153</v>
      </c>
      <c r="BK171" s="221">
        <f>ROUND(P171*H171,2)</f>
        <v>0</v>
      </c>
      <c r="BL171" s="15" t="s">
        <v>147</v>
      </c>
      <c r="BM171" s="220" t="s">
        <v>298</v>
      </c>
    </row>
    <row r="172" s="1" customFormat="1">
      <c r="B172" s="36"/>
      <c r="C172" s="37"/>
      <c r="D172" s="222" t="s">
        <v>155</v>
      </c>
      <c r="E172" s="37"/>
      <c r="F172" s="223" t="s">
        <v>299</v>
      </c>
      <c r="G172" s="37"/>
      <c r="H172" s="37"/>
      <c r="I172" s="128"/>
      <c r="J172" s="128"/>
      <c r="K172" s="37"/>
      <c r="L172" s="37"/>
      <c r="M172" s="41"/>
      <c r="N172" s="224"/>
      <c r="O172" s="81"/>
      <c r="P172" s="81"/>
      <c r="Q172" s="81"/>
      <c r="R172" s="81"/>
      <c r="S172" s="81"/>
      <c r="T172" s="81"/>
      <c r="U172" s="81"/>
      <c r="V172" s="81"/>
      <c r="W172" s="81"/>
      <c r="X172" s="82"/>
      <c r="AT172" s="15" t="s">
        <v>155</v>
      </c>
      <c r="AU172" s="15" t="s">
        <v>153</v>
      </c>
    </row>
    <row r="173" s="1" customFormat="1" ht="16.5" customHeight="1">
      <c r="B173" s="36"/>
      <c r="C173" s="225" t="s">
        <v>300</v>
      </c>
      <c r="D173" s="225" t="s">
        <v>185</v>
      </c>
      <c r="E173" s="226" t="s">
        <v>301</v>
      </c>
      <c r="F173" s="227" t="s">
        <v>20</v>
      </c>
      <c r="G173" s="228" t="s">
        <v>302</v>
      </c>
      <c r="H173" s="229">
        <v>1</v>
      </c>
      <c r="I173" s="230"/>
      <c r="J173" s="231"/>
      <c r="K173" s="232">
        <f>ROUND(P173*H173,2)</f>
        <v>0</v>
      </c>
      <c r="L173" s="227" t="s">
        <v>20</v>
      </c>
      <c r="M173" s="233"/>
      <c r="N173" s="234" t="s">
        <v>20</v>
      </c>
      <c r="O173" s="216" t="s">
        <v>48</v>
      </c>
      <c r="P173" s="217">
        <f>I173+J173</f>
        <v>0</v>
      </c>
      <c r="Q173" s="217">
        <f>ROUND(I173*H173,2)</f>
        <v>0</v>
      </c>
      <c r="R173" s="217">
        <f>ROUND(J173*H173,2)</f>
        <v>0</v>
      </c>
      <c r="S173" s="81"/>
      <c r="T173" s="218">
        <f>S173*H173</f>
        <v>0</v>
      </c>
      <c r="U173" s="218">
        <v>0.014999999999999999</v>
      </c>
      <c r="V173" s="218">
        <f>U173*H173</f>
        <v>0.014999999999999999</v>
      </c>
      <c r="W173" s="218">
        <v>0</v>
      </c>
      <c r="X173" s="219">
        <f>W173*H173</f>
        <v>0</v>
      </c>
      <c r="AR173" s="220" t="s">
        <v>189</v>
      </c>
      <c r="AT173" s="220" t="s">
        <v>185</v>
      </c>
      <c r="AU173" s="220" t="s">
        <v>153</v>
      </c>
      <c r="AY173" s="15" t="s">
        <v>145</v>
      </c>
      <c r="BE173" s="221">
        <f>IF(O173="základní",K173,0)</f>
        <v>0</v>
      </c>
      <c r="BF173" s="221">
        <f>IF(O173="snížená",K173,0)</f>
        <v>0</v>
      </c>
      <c r="BG173" s="221">
        <f>IF(O173="zákl. přenesená",K173,0)</f>
        <v>0</v>
      </c>
      <c r="BH173" s="221">
        <f>IF(O173="sníž. přenesená",K173,0)</f>
        <v>0</v>
      </c>
      <c r="BI173" s="221">
        <f>IF(O173="nulová",K173,0)</f>
        <v>0</v>
      </c>
      <c r="BJ173" s="15" t="s">
        <v>153</v>
      </c>
      <c r="BK173" s="221">
        <f>ROUND(P173*H173,2)</f>
        <v>0</v>
      </c>
      <c r="BL173" s="15" t="s">
        <v>147</v>
      </c>
      <c r="BM173" s="220" t="s">
        <v>303</v>
      </c>
    </row>
    <row r="174" s="1" customFormat="1">
      <c r="B174" s="36"/>
      <c r="C174" s="37"/>
      <c r="D174" s="222" t="s">
        <v>155</v>
      </c>
      <c r="E174" s="37"/>
      <c r="F174" s="223" t="s">
        <v>304</v>
      </c>
      <c r="G174" s="37"/>
      <c r="H174" s="37"/>
      <c r="I174" s="128"/>
      <c r="J174" s="128"/>
      <c r="K174" s="37"/>
      <c r="L174" s="37"/>
      <c r="M174" s="41"/>
      <c r="N174" s="224"/>
      <c r="O174" s="81"/>
      <c r="P174" s="81"/>
      <c r="Q174" s="81"/>
      <c r="R174" s="81"/>
      <c r="S174" s="81"/>
      <c r="T174" s="81"/>
      <c r="U174" s="81"/>
      <c r="V174" s="81"/>
      <c r="W174" s="81"/>
      <c r="X174" s="82"/>
      <c r="AT174" s="15" t="s">
        <v>155</v>
      </c>
      <c r="AU174" s="15" t="s">
        <v>153</v>
      </c>
    </row>
    <row r="175" s="11" customFormat="1" ht="22.8" customHeight="1">
      <c r="B175" s="191"/>
      <c r="C175" s="192"/>
      <c r="D175" s="193" t="s">
        <v>77</v>
      </c>
      <c r="E175" s="206" t="s">
        <v>305</v>
      </c>
      <c r="F175" s="206" t="s">
        <v>306</v>
      </c>
      <c r="G175" s="192"/>
      <c r="H175" s="192"/>
      <c r="I175" s="195"/>
      <c r="J175" s="195"/>
      <c r="K175" s="207">
        <f>BK175</f>
        <v>0</v>
      </c>
      <c r="L175" s="192"/>
      <c r="M175" s="197"/>
      <c r="N175" s="198"/>
      <c r="O175" s="199"/>
      <c r="P175" s="199"/>
      <c r="Q175" s="200">
        <f>SUM(Q176:Q221)</f>
        <v>0</v>
      </c>
      <c r="R175" s="200">
        <f>SUM(R176:R221)</f>
        <v>0</v>
      </c>
      <c r="S175" s="199"/>
      <c r="T175" s="201">
        <f>SUM(T176:T221)</f>
        <v>0</v>
      </c>
      <c r="U175" s="199"/>
      <c r="V175" s="201">
        <f>SUM(V176:V221)</f>
        <v>0.23377760000000003</v>
      </c>
      <c r="W175" s="199"/>
      <c r="X175" s="202">
        <f>SUM(X176:X221)</f>
        <v>14.979179000000002</v>
      </c>
      <c r="AR175" s="203" t="s">
        <v>83</v>
      </c>
      <c r="AT175" s="204" t="s">
        <v>77</v>
      </c>
      <c r="AU175" s="204" t="s">
        <v>83</v>
      </c>
      <c r="AY175" s="203" t="s">
        <v>145</v>
      </c>
      <c r="BK175" s="205">
        <f>SUM(BK176:BK221)</f>
        <v>0</v>
      </c>
    </row>
    <row r="176" s="1" customFormat="1" ht="24" customHeight="1">
      <c r="B176" s="36"/>
      <c r="C176" s="208" t="s">
        <v>9</v>
      </c>
      <c r="D176" s="208" t="s">
        <v>148</v>
      </c>
      <c r="E176" s="209" t="s">
        <v>307</v>
      </c>
      <c r="F176" s="210" t="s">
        <v>308</v>
      </c>
      <c r="G176" s="211" t="s">
        <v>182</v>
      </c>
      <c r="H176" s="212">
        <v>2</v>
      </c>
      <c r="I176" s="213"/>
      <c r="J176" s="213"/>
      <c r="K176" s="214">
        <f>ROUND(P176*H176,2)</f>
        <v>0</v>
      </c>
      <c r="L176" s="210" t="s">
        <v>152</v>
      </c>
      <c r="M176" s="41"/>
      <c r="N176" s="215" t="s">
        <v>20</v>
      </c>
      <c r="O176" s="216" t="s">
        <v>48</v>
      </c>
      <c r="P176" s="217">
        <f>I176+J176</f>
        <v>0</v>
      </c>
      <c r="Q176" s="217">
        <f>ROUND(I176*H176,2)</f>
        <v>0</v>
      </c>
      <c r="R176" s="217">
        <f>ROUND(J176*H176,2)</f>
        <v>0</v>
      </c>
      <c r="S176" s="81"/>
      <c r="T176" s="218">
        <f>S176*H176</f>
        <v>0</v>
      </c>
      <c r="U176" s="218">
        <v>0</v>
      </c>
      <c r="V176" s="218">
        <f>U176*H176</f>
        <v>0</v>
      </c>
      <c r="W176" s="218">
        <v>0</v>
      </c>
      <c r="X176" s="219">
        <f>W176*H176</f>
        <v>0</v>
      </c>
      <c r="AR176" s="220" t="s">
        <v>147</v>
      </c>
      <c r="AT176" s="220" t="s">
        <v>148</v>
      </c>
      <c r="AU176" s="220" t="s">
        <v>153</v>
      </c>
      <c r="AY176" s="15" t="s">
        <v>145</v>
      </c>
      <c r="BE176" s="221">
        <f>IF(O176="základní",K176,0)</f>
        <v>0</v>
      </c>
      <c r="BF176" s="221">
        <f>IF(O176="snížená",K176,0)</f>
        <v>0</v>
      </c>
      <c r="BG176" s="221">
        <f>IF(O176="zákl. přenesená",K176,0)</f>
        <v>0</v>
      </c>
      <c r="BH176" s="221">
        <f>IF(O176="sníž. přenesená",K176,0)</f>
        <v>0</v>
      </c>
      <c r="BI176" s="221">
        <f>IF(O176="nulová",K176,0)</f>
        <v>0</v>
      </c>
      <c r="BJ176" s="15" t="s">
        <v>153</v>
      </c>
      <c r="BK176" s="221">
        <f>ROUND(P176*H176,2)</f>
        <v>0</v>
      </c>
      <c r="BL176" s="15" t="s">
        <v>147</v>
      </c>
      <c r="BM176" s="220" t="s">
        <v>309</v>
      </c>
    </row>
    <row r="177" s="1" customFormat="1">
      <c r="B177" s="36"/>
      <c r="C177" s="37"/>
      <c r="D177" s="222" t="s">
        <v>155</v>
      </c>
      <c r="E177" s="37"/>
      <c r="F177" s="223" t="s">
        <v>310</v>
      </c>
      <c r="G177" s="37"/>
      <c r="H177" s="37"/>
      <c r="I177" s="128"/>
      <c r="J177" s="128"/>
      <c r="K177" s="37"/>
      <c r="L177" s="37"/>
      <c r="M177" s="41"/>
      <c r="N177" s="224"/>
      <c r="O177" s="81"/>
      <c r="P177" s="81"/>
      <c r="Q177" s="81"/>
      <c r="R177" s="81"/>
      <c r="S177" s="81"/>
      <c r="T177" s="81"/>
      <c r="U177" s="81"/>
      <c r="V177" s="81"/>
      <c r="W177" s="81"/>
      <c r="X177" s="82"/>
      <c r="AT177" s="15" t="s">
        <v>155</v>
      </c>
      <c r="AU177" s="15" t="s">
        <v>153</v>
      </c>
    </row>
    <row r="178" s="1" customFormat="1" ht="24" customHeight="1">
      <c r="B178" s="36"/>
      <c r="C178" s="208" t="s">
        <v>311</v>
      </c>
      <c r="D178" s="208" t="s">
        <v>148</v>
      </c>
      <c r="E178" s="209" t="s">
        <v>312</v>
      </c>
      <c r="F178" s="210" t="s">
        <v>313</v>
      </c>
      <c r="G178" s="211" t="s">
        <v>151</v>
      </c>
      <c r="H178" s="212">
        <v>5</v>
      </c>
      <c r="I178" s="213"/>
      <c r="J178" s="213"/>
      <c r="K178" s="214">
        <f>ROUND(P178*H178,2)</f>
        <v>0</v>
      </c>
      <c r="L178" s="210" t="s">
        <v>152</v>
      </c>
      <c r="M178" s="41"/>
      <c r="N178" s="215" t="s">
        <v>20</v>
      </c>
      <c r="O178" s="216" t="s">
        <v>48</v>
      </c>
      <c r="P178" s="217">
        <f>I178+J178</f>
        <v>0</v>
      </c>
      <c r="Q178" s="217">
        <f>ROUND(I178*H178,2)</f>
        <v>0</v>
      </c>
      <c r="R178" s="217">
        <f>ROUND(J178*H178,2)</f>
        <v>0</v>
      </c>
      <c r="S178" s="81"/>
      <c r="T178" s="218">
        <f>S178*H178</f>
        <v>0</v>
      </c>
      <c r="U178" s="218">
        <v>0</v>
      </c>
      <c r="V178" s="218">
        <f>U178*H178</f>
        <v>0</v>
      </c>
      <c r="W178" s="218">
        <v>0.02</v>
      </c>
      <c r="X178" s="219">
        <f>W178*H178</f>
        <v>0.10000000000000001</v>
      </c>
      <c r="AR178" s="220" t="s">
        <v>147</v>
      </c>
      <c r="AT178" s="220" t="s">
        <v>148</v>
      </c>
      <c r="AU178" s="220" t="s">
        <v>153</v>
      </c>
      <c r="AY178" s="15" t="s">
        <v>145</v>
      </c>
      <c r="BE178" s="221">
        <f>IF(O178="základní",K178,0)</f>
        <v>0</v>
      </c>
      <c r="BF178" s="221">
        <f>IF(O178="snížená",K178,0)</f>
        <v>0</v>
      </c>
      <c r="BG178" s="221">
        <f>IF(O178="zákl. přenesená",K178,0)</f>
        <v>0</v>
      </c>
      <c r="BH178" s="221">
        <f>IF(O178="sníž. přenesená",K178,0)</f>
        <v>0</v>
      </c>
      <c r="BI178" s="221">
        <f>IF(O178="nulová",K178,0)</f>
        <v>0</v>
      </c>
      <c r="BJ178" s="15" t="s">
        <v>153</v>
      </c>
      <c r="BK178" s="221">
        <f>ROUND(P178*H178,2)</f>
        <v>0</v>
      </c>
      <c r="BL178" s="15" t="s">
        <v>147</v>
      </c>
      <c r="BM178" s="220" t="s">
        <v>314</v>
      </c>
    </row>
    <row r="179" s="1" customFormat="1">
      <c r="B179" s="36"/>
      <c r="C179" s="37"/>
      <c r="D179" s="222" t="s">
        <v>155</v>
      </c>
      <c r="E179" s="37"/>
      <c r="F179" s="223" t="s">
        <v>315</v>
      </c>
      <c r="G179" s="37"/>
      <c r="H179" s="37"/>
      <c r="I179" s="128"/>
      <c r="J179" s="128"/>
      <c r="K179" s="37"/>
      <c r="L179" s="37"/>
      <c r="M179" s="41"/>
      <c r="N179" s="224"/>
      <c r="O179" s="81"/>
      <c r="P179" s="81"/>
      <c r="Q179" s="81"/>
      <c r="R179" s="81"/>
      <c r="S179" s="81"/>
      <c r="T179" s="81"/>
      <c r="U179" s="81"/>
      <c r="V179" s="81"/>
      <c r="W179" s="81"/>
      <c r="X179" s="82"/>
      <c r="AT179" s="15" t="s">
        <v>155</v>
      </c>
      <c r="AU179" s="15" t="s">
        <v>153</v>
      </c>
    </row>
    <row r="180" s="1" customFormat="1" ht="24" customHeight="1">
      <c r="B180" s="36"/>
      <c r="C180" s="208" t="s">
        <v>316</v>
      </c>
      <c r="D180" s="208" t="s">
        <v>148</v>
      </c>
      <c r="E180" s="209" t="s">
        <v>317</v>
      </c>
      <c r="F180" s="210" t="s">
        <v>318</v>
      </c>
      <c r="G180" s="211" t="s">
        <v>182</v>
      </c>
      <c r="H180" s="212">
        <v>1</v>
      </c>
      <c r="I180" s="213"/>
      <c r="J180" s="213"/>
      <c r="K180" s="214">
        <f>ROUND(P180*H180,2)</f>
        <v>0</v>
      </c>
      <c r="L180" s="210" t="s">
        <v>152</v>
      </c>
      <c r="M180" s="41"/>
      <c r="N180" s="215" t="s">
        <v>20</v>
      </c>
      <c r="O180" s="216" t="s">
        <v>48</v>
      </c>
      <c r="P180" s="217">
        <f>I180+J180</f>
        <v>0</v>
      </c>
      <c r="Q180" s="217">
        <f>ROUND(I180*H180,2)</f>
        <v>0</v>
      </c>
      <c r="R180" s="217">
        <f>ROUND(J180*H180,2)</f>
        <v>0</v>
      </c>
      <c r="S180" s="81"/>
      <c r="T180" s="218">
        <f>S180*H180</f>
        <v>0</v>
      </c>
      <c r="U180" s="218">
        <v>0.00050000000000000001</v>
      </c>
      <c r="V180" s="218">
        <f>U180*H180</f>
        <v>0.00050000000000000001</v>
      </c>
      <c r="W180" s="218">
        <v>0</v>
      </c>
      <c r="X180" s="219">
        <f>W180*H180</f>
        <v>0</v>
      </c>
      <c r="AR180" s="220" t="s">
        <v>147</v>
      </c>
      <c r="AT180" s="220" t="s">
        <v>148</v>
      </c>
      <c r="AU180" s="220" t="s">
        <v>153</v>
      </c>
      <c r="AY180" s="15" t="s">
        <v>145</v>
      </c>
      <c r="BE180" s="221">
        <f>IF(O180="základní",K180,0)</f>
        <v>0</v>
      </c>
      <c r="BF180" s="221">
        <f>IF(O180="snížená",K180,0)</f>
        <v>0</v>
      </c>
      <c r="BG180" s="221">
        <f>IF(O180="zákl. přenesená",K180,0)</f>
        <v>0</v>
      </c>
      <c r="BH180" s="221">
        <f>IF(O180="sníž. přenesená",K180,0)</f>
        <v>0</v>
      </c>
      <c r="BI180" s="221">
        <f>IF(O180="nulová",K180,0)</f>
        <v>0</v>
      </c>
      <c r="BJ180" s="15" t="s">
        <v>153</v>
      </c>
      <c r="BK180" s="221">
        <f>ROUND(P180*H180,2)</f>
        <v>0</v>
      </c>
      <c r="BL180" s="15" t="s">
        <v>147</v>
      </c>
      <c r="BM180" s="220" t="s">
        <v>319</v>
      </c>
    </row>
    <row r="181" s="1" customFormat="1">
      <c r="B181" s="36"/>
      <c r="C181" s="37"/>
      <c r="D181" s="222" t="s">
        <v>155</v>
      </c>
      <c r="E181" s="37"/>
      <c r="F181" s="223" t="s">
        <v>320</v>
      </c>
      <c r="G181" s="37"/>
      <c r="H181" s="37"/>
      <c r="I181" s="128"/>
      <c r="J181" s="128"/>
      <c r="K181" s="37"/>
      <c r="L181" s="37"/>
      <c r="M181" s="41"/>
      <c r="N181" s="224"/>
      <c r="O181" s="81"/>
      <c r="P181" s="81"/>
      <c r="Q181" s="81"/>
      <c r="R181" s="81"/>
      <c r="S181" s="81"/>
      <c r="T181" s="81"/>
      <c r="U181" s="81"/>
      <c r="V181" s="81"/>
      <c r="W181" s="81"/>
      <c r="X181" s="82"/>
      <c r="AT181" s="15" t="s">
        <v>155</v>
      </c>
      <c r="AU181" s="15" t="s">
        <v>153</v>
      </c>
    </row>
    <row r="182" s="1" customFormat="1" ht="24" customHeight="1">
      <c r="B182" s="36"/>
      <c r="C182" s="208" t="s">
        <v>321</v>
      </c>
      <c r="D182" s="208" t="s">
        <v>148</v>
      </c>
      <c r="E182" s="209" t="s">
        <v>322</v>
      </c>
      <c r="F182" s="210" t="s">
        <v>323</v>
      </c>
      <c r="G182" s="211" t="s">
        <v>324</v>
      </c>
      <c r="H182" s="212">
        <v>1</v>
      </c>
      <c r="I182" s="213"/>
      <c r="J182" s="213"/>
      <c r="K182" s="214">
        <f>ROUND(P182*H182,2)</f>
        <v>0</v>
      </c>
      <c r="L182" s="210" t="s">
        <v>152</v>
      </c>
      <c r="M182" s="41"/>
      <c r="N182" s="215" t="s">
        <v>20</v>
      </c>
      <c r="O182" s="216" t="s">
        <v>48</v>
      </c>
      <c r="P182" s="217">
        <f>I182+J182</f>
        <v>0</v>
      </c>
      <c r="Q182" s="217">
        <f>ROUND(I182*H182,2)</f>
        <v>0</v>
      </c>
      <c r="R182" s="217">
        <f>ROUND(J182*H182,2)</f>
        <v>0</v>
      </c>
      <c r="S182" s="81"/>
      <c r="T182" s="218">
        <f>S182*H182</f>
        <v>0</v>
      </c>
      <c r="U182" s="218">
        <v>0.22344</v>
      </c>
      <c r="V182" s="218">
        <f>U182*H182</f>
        <v>0.22344</v>
      </c>
      <c r="W182" s="218">
        <v>0.17299999999999999</v>
      </c>
      <c r="X182" s="219">
        <f>W182*H182</f>
        <v>0.17299999999999999</v>
      </c>
      <c r="AR182" s="220" t="s">
        <v>147</v>
      </c>
      <c r="AT182" s="220" t="s">
        <v>148</v>
      </c>
      <c r="AU182" s="220" t="s">
        <v>153</v>
      </c>
      <c r="AY182" s="15" t="s">
        <v>145</v>
      </c>
      <c r="BE182" s="221">
        <f>IF(O182="základní",K182,0)</f>
        <v>0</v>
      </c>
      <c r="BF182" s="221">
        <f>IF(O182="snížená",K182,0)</f>
        <v>0</v>
      </c>
      <c r="BG182" s="221">
        <f>IF(O182="zákl. přenesená",K182,0)</f>
        <v>0</v>
      </c>
      <c r="BH182" s="221">
        <f>IF(O182="sníž. přenesená",K182,0)</f>
        <v>0</v>
      </c>
      <c r="BI182" s="221">
        <f>IF(O182="nulová",K182,0)</f>
        <v>0</v>
      </c>
      <c r="BJ182" s="15" t="s">
        <v>153</v>
      </c>
      <c r="BK182" s="221">
        <f>ROUND(P182*H182,2)</f>
        <v>0</v>
      </c>
      <c r="BL182" s="15" t="s">
        <v>147</v>
      </c>
      <c r="BM182" s="220" t="s">
        <v>325</v>
      </c>
    </row>
    <row r="183" s="1" customFormat="1">
      <c r="B183" s="36"/>
      <c r="C183" s="37"/>
      <c r="D183" s="222" t="s">
        <v>155</v>
      </c>
      <c r="E183" s="37"/>
      <c r="F183" s="223" t="s">
        <v>326</v>
      </c>
      <c r="G183" s="37"/>
      <c r="H183" s="37"/>
      <c r="I183" s="128"/>
      <c r="J183" s="128"/>
      <c r="K183" s="37"/>
      <c r="L183" s="37"/>
      <c r="M183" s="41"/>
      <c r="N183" s="224"/>
      <c r="O183" s="81"/>
      <c r="P183" s="81"/>
      <c r="Q183" s="81"/>
      <c r="R183" s="81"/>
      <c r="S183" s="81"/>
      <c r="T183" s="81"/>
      <c r="U183" s="81"/>
      <c r="V183" s="81"/>
      <c r="W183" s="81"/>
      <c r="X183" s="82"/>
      <c r="AT183" s="15" t="s">
        <v>155</v>
      </c>
      <c r="AU183" s="15" t="s">
        <v>153</v>
      </c>
    </row>
    <row r="184" s="1" customFormat="1" ht="24" customHeight="1">
      <c r="B184" s="36"/>
      <c r="C184" s="208" t="s">
        <v>327</v>
      </c>
      <c r="D184" s="208" t="s">
        <v>148</v>
      </c>
      <c r="E184" s="209" t="s">
        <v>328</v>
      </c>
      <c r="F184" s="210" t="s">
        <v>329</v>
      </c>
      <c r="G184" s="211" t="s">
        <v>251</v>
      </c>
      <c r="H184" s="212">
        <v>6</v>
      </c>
      <c r="I184" s="213"/>
      <c r="J184" s="213"/>
      <c r="K184" s="214">
        <f>ROUND(P184*H184,2)</f>
        <v>0</v>
      </c>
      <c r="L184" s="210" t="s">
        <v>152</v>
      </c>
      <c r="M184" s="41"/>
      <c r="N184" s="215" t="s">
        <v>20</v>
      </c>
      <c r="O184" s="216" t="s">
        <v>48</v>
      </c>
      <c r="P184" s="217">
        <f>I184+J184</f>
        <v>0</v>
      </c>
      <c r="Q184" s="217">
        <f>ROUND(I184*H184,2)</f>
        <v>0</v>
      </c>
      <c r="R184" s="217">
        <f>ROUND(J184*H184,2)</f>
        <v>0</v>
      </c>
      <c r="S184" s="81"/>
      <c r="T184" s="218">
        <f>S184*H184</f>
        <v>0</v>
      </c>
      <c r="U184" s="218">
        <v>0.0010300000000000001</v>
      </c>
      <c r="V184" s="218">
        <f>U184*H184</f>
        <v>0.0061800000000000006</v>
      </c>
      <c r="W184" s="218">
        <v>0</v>
      </c>
      <c r="X184" s="219">
        <f>W184*H184</f>
        <v>0</v>
      </c>
      <c r="AR184" s="220" t="s">
        <v>147</v>
      </c>
      <c r="AT184" s="220" t="s">
        <v>148</v>
      </c>
      <c r="AU184" s="220" t="s">
        <v>153</v>
      </c>
      <c r="AY184" s="15" t="s">
        <v>145</v>
      </c>
      <c r="BE184" s="221">
        <f>IF(O184="základní",K184,0)</f>
        <v>0</v>
      </c>
      <c r="BF184" s="221">
        <f>IF(O184="snížená",K184,0)</f>
        <v>0</v>
      </c>
      <c r="BG184" s="221">
        <f>IF(O184="zákl. přenesená",K184,0)</f>
        <v>0</v>
      </c>
      <c r="BH184" s="221">
        <f>IF(O184="sníž. přenesená",K184,0)</f>
        <v>0</v>
      </c>
      <c r="BI184" s="221">
        <f>IF(O184="nulová",K184,0)</f>
        <v>0</v>
      </c>
      <c r="BJ184" s="15" t="s">
        <v>153</v>
      </c>
      <c r="BK184" s="221">
        <f>ROUND(P184*H184,2)</f>
        <v>0</v>
      </c>
      <c r="BL184" s="15" t="s">
        <v>147</v>
      </c>
      <c r="BM184" s="220" t="s">
        <v>330</v>
      </c>
    </row>
    <row r="185" s="1" customFormat="1">
      <c r="B185" s="36"/>
      <c r="C185" s="37"/>
      <c r="D185" s="222" t="s">
        <v>155</v>
      </c>
      <c r="E185" s="37"/>
      <c r="F185" s="223" t="s">
        <v>331</v>
      </c>
      <c r="G185" s="37"/>
      <c r="H185" s="37"/>
      <c r="I185" s="128"/>
      <c r="J185" s="128"/>
      <c r="K185" s="37"/>
      <c r="L185" s="37"/>
      <c r="M185" s="41"/>
      <c r="N185" s="224"/>
      <c r="O185" s="81"/>
      <c r="P185" s="81"/>
      <c r="Q185" s="81"/>
      <c r="R185" s="81"/>
      <c r="S185" s="81"/>
      <c r="T185" s="81"/>
      <c r="U185" s="81"/>
      <c r="V185" s="81"/>
      <c r="W185" s="81"/>
      <c r="X185" s="82"/>
      <c r="AT185" s="15" t="s">
        <v>155</v>
      </c>
      <c r="AU185" s="15" t="s">
        <v>153</v>
      </c>
    </row>
    <row r="186" s="1" customFormat="1" ht="24" customHeight="1">
      <c r="B186" s="36"/>
      <c r="C186" s="208" t="s">
        <v>332</v>
      </c>
      <c r="D186" s="208" t="s">
        <v>148</v>
      </c>
      <c r="E186" s="209" t="s">
        <v>333</v>
      </c>
      <c r="F186" s="210" t="s">
        <v>334</v>
      </c>
      <c r="G186" s="211" t="s">
        <v>151</v>
      </c>
      <c r="H186" s="212">
        <v>4.298</v>
      </c>
      <c r="I186" s="213"/>
      <c r="J186" s="213"/>
      <c r="K186" s="214">
        <f>ROUND(P186*H186,2)</f>
        <v>0</v>
      </c>
      <c r="L186" s="210" t="s">
        <v>152</v>
      </c>
      <c r="M186" s="41"/>
      <c r="N186" s="215" t="s">
        <v>20</v>
      </c>
      <c r="O186" s="216" t="s">
        <v>48</v>
      </c>
      <c r="P186" s="217">
        <f>I186+J186</f>
        <v>0</v>
      </c>
      <c r="Q186" s="217">
        <f>ROUND(I186*H186,2)</f>
        <v>0</v>
      </c>
      <c r="R186" s="217">
        <f>ROUND(J186*H186,2)</f>
        <v>0</v>
      </c>
      <c r="S186" s="81"/>
      <c r="T186" s="218">
        <f>S186*H186</f>
        <v>0</v>
      </c>
      <c r="U186" s="218">
        <v>0</v>
      </c>
      <c r="V186" s="218">
        <f>U186*H186</f>
        <v>0</v>
      </c>
      <c r="W186" s="218">
        <v>0.26100000000000001</v>
      </c>
      <c r="X186" s="219">
        <f>W186*H186</f>
        <v>1.1217780000000002</v>
      </c>
      <c r="AR186" s="220" t="s">
        <v>147</v>
      </c>
      <c r="AT186" s="220" t="s">
        <v>148</v>
      </c>
      <c r="AU186" s="220" t="s">
        <v>153</v>
      </c>
      <c r="AY186" s="15" t="s">
        <v>145</v>
      </c>
      <c r="BE186" s="221">
        <f>IF(O186="základní",K186,0)</f>
        <v>0</v>
      </c>
      <c r="BF186" s="221">
        <f>IF(O186="snížená",K186,0)</f>
        <v>0</v>
      </c>
      <c r="BG186" s="221">
        <f>IF(O186="zákl. přenesená",K186,0)</f>
        <v>0</v>
      </c>
      <c r="BH186" s="221">
        <f>IF(O186="sníž. přenesená",K186,0)</f>
        <v>0</v>
      </c>
      <c r="BI186" s="221">
        <f>IF(O186="nulová",K186,0)</f>
        <v>0</v>
      </c>
      <c r="BJ186" s="15" t="s">
        <v>153</v>
      </c>
      <c r="BK186" s="221">
        <f>ROUND(P186*H186,2)</f>
        <v>0</v>
      </c>
      <c r="BL186" s="15" t="s">
        <v>147</v>
      </c>
      <c r="BM186" s="220" t="s">
        <v>335</v>
      </c>
    </row>
    <row r="187" s="1" customFormat="1">
      <c r="B187" s="36"/>
      <c r="C187" s="37"/>
      <c r="D187" s="222" t="s">
        <v>155</v>
      </c>
      <c r="E187" s="37"/>
      <c r="F187" s="223" t="s">
        <v>336</v>
      </c>
      <c r="G187" s="37"/>
      <c r="H187" s="37"/>
      <c r="I187" s="128"/>
      <c r="J187" s="128"/>
      <c r="K187" s="37"/>
      <c r="L187" s="37"/>
      <c r="M187" s="41"/>
      <c r="N187" s="224"/>
      <c r="O187" s="81"/>
      <c r="P187" s="81"/>
      <c r="Q187" s="81"/>
      <c r="R187" s="81"/>
      <c r="S187" s="81"/>
      <c r="T187" s="81"/>
      <c r="U187" s="81"/>
      <c r="V187" s="81"/>
      <c r="W187" s="81"/>
      <c r="X187" s="82"/>
      <c r="AT187" s="15" t="s">
        <v>155</v>
      </c>
      <c r="AU187" s="15" t="s">
        <v>153</v>
      </c>
    </row>
    <row r="188" s="1" customFormat="1" ht="24" customHeight="1">
      <c r="B188" s="36"/>
      <c r="C188" s="208" t="s">
        <v>337</v>
      </c>
      <c r="D188" s="208" t="s">
        <v>148</v>
      </c>
      <c r="E188" s="209" t="s">
        <v>338</v>
      </c>
      <c r="F188" s="210" t="s">
        <v>339</v>
      </c>
      <c r="G188" s="211" t="s">
        <v>151</v>
      </c>
      <c r="H188" s="212">
        <v>40.100000000000001</v>
      </c>
      <c r="I188" s="213"/>
      <c r="J188" s="213"/>
      <c r="K188" s="214">
        <f>ROUND(P188*H188,2)</f>
        <v>0</v>
      </c>
      <c r="L188" s="210" t="s">
        <v>152</v>
      </c>
      <c r="M188" s="41"/>
      <c r="N188" s="215" t="s">
        <v>20</v>
      </c>
      <c r="O188" s="216" t="s">
        <v>48</v>
      </c>
      <c r="P188" s="217">
        <f>I188+J188</f>
        <v>0</v>
      </c>
      <c r="Q188" s="217">
        <f>ROUND(I188*H188,2)</f>
        <v>0</v>
      </c>
      <c r="R188" s="217">
        <f>ROUND(J188*H188,2)</f>
        <v>0</v>
      </c>
      <c r="S188" s="81"/>
      <c r="T188" s="218">
        <f>S188*H188</f>
        <v>0</v>
      </c>
      <c r="U188" s="218">
        <v>0</v>
      </c>
      <c r="V188" s="218">
        <f>U188*H188</f>
        <v>0</v>
      </c>
      <c r="W188" s="218">
        <v>0.035000000000000003</v>
      </c>
      <c r="X188" s="219">
        <f>W188*H188</f>
        <v>1.4035000000000002</v>
      </c>
      <c r="AR188" s="220" t="s">
        <v>147</v>
      </c>
      <c r="AT188" s="220" t="s">
        <v>148</v>
      </c>
      <c r="AU188" s="220" t="s">
        <v>153</v>
      </c>
      <c r="AY188" s="15" t="s">
        <v>145</v>
      </c>
      <c r="BE188" s="221">
        <f>IF(O188="základní",K188,0)</f>
        <v>0</v>
      </c>
      <c r="BF188" s="221">
        <f>IF(O188="snížená",K188,0)</f>
        <v>0</v>
      </c>
      <c r="BG188" s="221">
        <f>IF(O188="zákl. přenesená",K188,0)</f>
        <v>0</v>
      </c>
      <c r="BH188" s="221">
        <f>IF(O188="sníž. přenesená",K188,0)</f>
        <v>0</v>
      </c>
      <c r="BI188" s="221">
        <f>IF(O188="nulová",K188,0)</f>
        <v>0</v>
      </c>
      <c r="BJ188" s="15" t="s">
        <v>153</v>
      </c>
      <c r="BK188" s="221">
        <f>ROUND(P188*H188,2)</f>
        <v>0</v>
      </c>
      <c r="BL188" s="15" t="s">
        <v>147</v>
      </c>
      <c r="BM188" s="220" t="s">
        <v>340</v>
      </c>
    </row>
    <row r="189" s="1" customFormat="1">
      <c r="B189" s="36"/>
      <c r="C189" s="37"/>
      <c r="D189" s="222" t="s">
        <v>155</v>
      </c>
      <c r="E189" s="37"/>
      <c r="F189" s="223" t="s">
        <v>341</v>
      </c>
      <c r="G189" s="37"/>
      <c r="H189" s="37"/>
      <c r="I189" s="128"/>
      <c r="J189" s="128"/>
      <c r="K189" s="37"/>
      <c r="L189" s="37"/>
      <c r="M189" s="41"/>
      <c r="N189" s="224"/>
      <c r="O189" s="81"/>
      <c r="P189" s="81"/>
      <c r="Q189" s="81"/>
      <c r="R189" s="81"/>
      <c r="S189" s="81"/>
      <c r="T189" s="81"/>
      <c r="U189" s="81"/>
      <c r="V189" s="81"/>
      <c r="W189" s="81"/>
      <c r="X189" s="82"/>
      <c r="AT189" s="15" t="s">
        <v>155</v>
      </c>
      <c r="AU189" s="15" t="s">
        <v>153</v>
      </c>
    </row>
    <row r="190" s="1" customFormat="1" ht="24" customHeight="1">
      <c r="B190" s="36"/>
      <c r="C190" s="208" t="s">
        <v>342</v>
      </c>
      <c r="D190" s="208" t="s">
        <v>148</v>
      </c>
      <c r="E190" s="209" t="s">
        <v>343</v>
      </c>
      <c r="F190" s="210" t="s">
        <v>344</v>
      </c>
      <c r="G190" s="211" t="s">
        <v>151</v>
      </c>
      <c r="H190" s="212">
        <v>0.82699999999999996</v>
      </c>
      <c r="I190" s="213"/>
      <c r="J190" s="213"/>
      <c r="K190" s="214">
        <f>ROUND(P190*H190,2)</f>
        <v>0</v>
      </c>
      <c r="L190" s="210" t="s">
        <v>152</v>
      </c>
      <c r="M190" s="41"/>
      <c r="N190" s="215" t="s">
        <v>20</v>
      </c>
      <c r="O190" s="216" t="s">
        <v>48</v>
      </c>
      <c r="P190" s="217">
        <f>I190+J190</f>
        <v>0</v>
      </c>
      <c r="Q190" s="217">
        <f>ROUND(I190*H190,2)</f>
        <v>0</v>
      </c>
      <c r="R190" s="217">
        <f>ROUND(J190*H190,2)</f>
        <v>0</v>
      </c>
      <c r="S190" s="81"/>
      <c r="T190" s="218">
        <f>S190*H190</f>
        <v>0</v>
      </c>
      <c r="U190" s="218">
        <v>0</v>
      </c>
      <c r="V190" s="218">
        <f>U190*H190</f>
        <v>0</v>
      </c>
      <c r="W190" s="218">
        <v>0.041000000000000002</v>
      </c>
      <c r="X190" s="219">
        <f>W190*H190</f>
        <v>0.033907</v>
      </c>
      <c r="AR190" s="220" t="s">
        <v>147</v>
      </c>
      <c r="AT190" s="220" t="s">
        <v>148</v>
      </c>
      <c r="AU190" s="220" t="s">
        <v>153</v>
      </c>
      <c r="AY190" s="15" t="s">
        <v>145</v>
      </c>
      <c r="BE190" s="221">
        <f>IF(O190="základní",K190,0)</f>
        <v>0</v>
      </c>
      <c r="BF190" s="221">
        <f>IF(O190="snížená",K190,0)</f>
        <v>0</v>
      </c>
      <c r="BG190" s="221">
        <f>IF(O190="zákl. přenesená",K190,0)</f>
        <v>0</v>
      </c>
      <c r="BH190" s="221">
        <f>IF(O190="sníž. přenesená",K190,0)</f>
        <v>0</v>
      </c>
      <c r="BI190" s="221">
        <f>IF(O190="nulová",K190,0)</f>
        <v>0</v>
      </c>
      <c r="BJ190" s="15" t="s">
        <v>153</v>
      </c>
      <c r="BK190" s="221">
        <f>ROUND(P190*H190,2)</f>
        <v>0</v>
      </c>
      <c r="BL190" s="15" t="s">
        <v>147</v>
      </c>
      <c r="BM190" s="220" t="s">
        <v>345</v>
      </c>
    </row>
    <row r="191" s="1" customFormat="1">
      <c r="B191" s="36"/>
      <c r="C191" s="37"/>
      <c r="D191" s="222" t="s">
        <v>155</v>
      </c>
      <c r="E191" s="37"/>
      <c r="F191" s="223" t="s">
        <v>346</v>
      </c>
      <c r="G191" s="37"/>
      <c r="H191" s="37"/>
      <c r="I191" s="128"/>
      <c r="J191" s="128"/>
      <c r="K191" s="37"/>
      <c r="L191" s="37"/>
      <c r="M191" s="41"/>
      <c r="N191" s="224"/>
      <c r="O191" s="81"/>
      <c r="P191" s="81"/>
      <c r="Q191" s="81"/>
      <c r="R191" s="81"/>
      <c r="S191" s="81"/>
      <c r="T191" s="81"/>
      <c r="U191" s="81"/>
      <c r="V191" s="81"/>
      <c r="W191" s="81"/>
      <c r="X191" s="82"/>
      <c r="AT191" s="15" t="s">
        <v>155</v>
      </c>
      <c r="AU191" s="15" t="s">
        <v>153</v>
      </c>
    </row>
    <row r="192" s="1" customFormat="1" ht="24" customHeight="1">
      <c r="B192" s="36"/>
      <c r="C192" s="208" t="s">
        <v>347</v>
      </c>
      <c r="D192" s="208" t="s">
        <v>148</v>
      </c>
      <c r="E192" s="209" t="s">
        <v>348</v>
      </c>
      <c r="F192" s="210" t="s">
        <v>349</v>
      </c>
      <c r="G192" s="211" t="s">
        <v>151</v>
      </c>
      <c r="H192" s="212">
        <v>2.754</v>
      </c>
      <c r="I192" s="213"/>
      <c r="J192" s="213"/>
      <c r="K192" s="214">
        <f>ROUND(P192*H192,2)</f>
        <v>0</v>
      </c>
      <c r="L192" s="210" t="s">
        <v>152</v>
      </c>
      <c r="M192" s="41"/>
      <c r="N192" s="215" t="s">
        <v>20</v>
      </c>
      <c r="O192" s="216" t="s">
        <v>48</v>
      </c>
      <c r="P192" s="217">
        <f>I192+J192</f>
        <v>0</v>
      </c>
      <c r="Q192" s="217">
        <f>ROUND(I192*H192,2)</f>
        <v>0</v>
      </c>
      <c r="R192" s="217">
        <f>ROUND(J192*H192,2)</f>
        <v>0</v>
      </c>
      <c r="S192" s="81"/>
      <c r="T192" s="218">
        <f>S192*H192</f>
        <v>0</v>
      </c>
      <c r="U192" s="218">
        <v>0</v>
      </c>
      <c r="V192" s="218">
        <f>U192*H192</f>
        <v>0</v>
      </c>
      <c r="W192" s="218">
        <v>0.031</v>
      </c>
      <c r="X192" s="219">
        <f>W192*H192</f>
        <v>0.085374000000000005</v>
      </c>
      <c r="AR192" s="220" t="s">
        <v>147</v>
      </c>
      <c r="AT192" s="220" t="s">
        <v>148</v>
      </c>
      <c r="AU192" s="220" t="s">
        <v>153</v>
      </c>
      <c r="AY192" s="15" t="s">
        <v>145</v>
      </c>
      <c r="BE192" s="221">
        <f>IF(O192="základní",K192,0)</f>
        <v>0</v>
      </c>
      <c r="BF192" s="221">
        <f>IF(O192="snížená",K192,0)</f>
        <v>0</v>
      </c>
      <c r="BG192" s="221">
        <f>IF(O192="zákl. přenesená",K192,0)</f>
        <v>0</v>
      </c>
      <c r="BH192" s="221">
        <f>IF(O192="sníž. přenesená",K192,0)</f>
        <v>0</v>
      </c>
      <c r="BI192" s="221">
        <f>IF(O192="nulová",K192,0)</f>
        <v>0</v>
      </c>
      <c r="BJ192" s="15" t="s">
        <v>153</v>
      </c>
      <c r="BK192" s="221">
        <f>ROUND(P192*H192,2)</f>
        <v>0</v>
      </c>
      <c r="BL192" s="15" t="s">
        <v>147</v>
      </c>
      <c r="BM192" s="220" t="s">
        <v>350</v>
      </c>
    </row>
    <row r="193" s="1" customFormat="1">
      <c r="B193" s="36"/>
      <c r="C193" s="37"/>
      <c r="D193" s="222" t="s">
        <v>155</v>
      </c>
      <c r="E193" s="37"/>
      <c r="F193" s="223" t="s">
        <v>351</v>
      </c>
      <c r="G193" s="37"/>
      <c r="H193" s="37"/>
      <c r="I193" s="128"/>
      <c r="J193" s="128"/>
      <c r="K193" s="37"/>
      <c r="L193" s="37"/>
      <c r="M193" s="41"/>
      <c r="N193" s="224"/>
      <c r="O193" s="81"/>
      <c r="P193" s="81"/>
      <c r="Q193" s="81"/>
      <c r="R193" s="81"/>
      <c r="S193" s="81"/>
      <c r="T193" s="81"/>
      <c r="U193" s="81"/>
      <c r="V193" s="81"/>
      <c r="W193" s="81"/>
      <c r="X193" s="82"/>
      <c r="AT193" s="15" t="s">
        <v>155</v>
      </c>
      <c r="AU193" s="15" t="s">
        <v>153</v>
      </c>
    </row>
    <row r="194" s="1" customFormat="1" ht="24" customHeight="1">
      <c r="B194" s="36"/>
      <c r="C194" s="208" t="s">
        <v>352</v>
      </c>
      <c r="D194" s="208" t="s">
        <v>148</v>
      </c>
      <c r="E194" s="209" t="s">
        <v>353</v>
      </c>
      <c r="F194" s="210" t="s">
        <v>354</v>
      </c>
      <c r="G194" s="211" t="s">
        <v>151</v>
      </c>
      <c r="H194" s="212">
        <v>19.199999999999999</v>
      </c>
      <c r="I194" s="213"/>
      <c r="J194" s="213"/>
      <c r="K194" s="214">
        <f>ROUND(P194*H194,2)</f>
        <v>0</v>
      </c>
      <c r="L194" s="210" t="s">
        <v>152</v>
      </c>
      <c r="M194" s="41"/>
      <c r="N194" s="215" t="s">
        <v>20</v>
      </c>
      <c r="O194" s="216" t="s">
        <v>48</v>
      </c>
      <c r="P194" s="217">
        <f>I194+J194</f>
        <v>0</v>
      </c>
      <c r="Q194" s="217">
        <f>ROUND(I194*H194,2)</f>
        <v>0</v>
      </c>
      <c r="R194" s="217">
        <f>ROUND(J194*H194,2)</f>
        <v>0</v>
      </c>
      <c r="S194" s="81"/>
      <c r="T194" s="218">
        <f>S194*H194</f>
        <v>0</v>
      </c>
      <c r="U194" s="218">
        <v>0</v>
      </c>
      <c r="V194" s="218">
        <f>U194*H194</f>
        <v>0</v>
      </c>
      <c r="W194" s="218">
        <v>0.053999999999999999</v>
      </c>
      <c r="X194" s="219">
        <f>W194*H194</f>
        <v>1.0367999999999999</v>
      </c>
      <c r="AR194" s="220" t="s">
        <v>147</v>
      </c>
      <c r="AT194" s="220" t="s">
        <v>148</v>
      </c>
      <c r="AU194" s="220" t="s">
        <v>153</v>
      </c>
      <c r="AY194" s="15" t="s">
        <v>145</v>
      </c>
      <c r="BE194" s="221">
        <f>IF(O194="základní",K194,0)</f>
        <v>0</v>
      </c>
      <c r="BF194" s="221">
        <f>IF(O194="snížená",K194,0)</f>
        <v>0</v>
      </c>
      <c r="BG194" s="221">
        <f>IF(O194="zákl. přenesená",K194,0)</f>
        <v>0</v>
      </c>
      <c r="BH194" s="221">
        <f>IF(O194="sníž. přenesená",K194,0)</f>
        <v>0</v>
      </c>
      <c r="BI194" s="221">
        <f>IF(O194="nulová",K194,0)</f>
        <v>0</v>
      </c>
      <c r="BJ194" s="15" t="s">
        <v>153</v>
      </c>
      <c r="BK194" s="221">
        <f>ROUND(P194*H194,2)</f>
        <v>0</v>
      </c>
      <c r="BL194" s="15" t="s">
        <v>147</v>
      </c>
      <c r="BM194" s="220" t="s">
        <v>355</v>
      </c>
    </row>
    <row r="195" s="1" customFormat="1">
      <c r="B195" s="36"/>
      <c r="C195" s="37"/>
      <c r="D195" s="222" t="s">
        <v>155</v>
      </c>
      <c r="E195" s="37"/>
      <c r="F195" s="223" t="s">
        <v>356</v>
      </c>
      <c r="G195" s="37"/>
      <c r="H195" s="37"/>
      <c r="I195" s="128"/>
      <c r="J195" s="128"/>
      <c r="K195" s="37"/>
      <c r="L195" s="37"/>
      <c r="M195" s="41"/>
      <c r="N195" s="224"/>
      <c r="O195" s="81"/>
      <c r="P195" s="81"/>
      <c r="Q195" s="81"/>
      <c r="R195" s="81"/>
      <c r="S195" s="81"/>
      <c r="T195" s="81"/>
      <c r="U195" s="81"/>
      <c r="V195" s="81"/>
      <c r="W195" s="81"/>
      <c r="X195" s="82"/>
      <c r="AT195" s="15" t="s">
        <v>155</v>
      </c>
      <c r="AU195" s="15" t="s">
        <v>153</v>
      </c>
    </row>
    <row r="196" s="1" customFormat="1" ht="24" customHeight="1">
      <c r="B196" s="36"/>
      <c r="C196" s="208" t="s">
        <v>357</v>
      </c>
      <c r="D196" s="208" t="s">
        <v>148</v>
      </c>
      <c r="E196" s="209" t="s">
        <v>358</v>
      </c>
      <c r="F196" s="210" t="s">
        <v>359</v>
      </c>
      <c r="G196" s="211" t="s">
        <v>164</v>
      </c>
      <c r="H196" s="212">
        <v>0.28399999999999997</v>
      </c>
      <c r="I196" s="213"/>
      <c r="J196" s="213"/>
      <c r="K196" s="214">
        <f>ROUND(P196*H196,2)</f>
        <v>0</v>
      </c>
      <c r="L196" s="210" t="s">
        <v>152</v>
      </c>
      <c r="M196" s="41"/>
      <c r="N196" s="215" t="s">
        <v>20</v>
      </c>
      <c r="O196" s="216" t="s">
        <v>48</v>
      </c>
      <c r="P196" s="217">
        <f>I196+J196</f>
        <v>0</v>
      </c>
      <c r="Q196" s="217">
        <f>ROUND(I196*H196,2)</f>
        <v>0</v>
      </c>
      <c r="R196" s="217">
        <f>ROUND(J196*H196,2)</f>
        <v>0</v>
      </c>
      <c r="S196" s="81"/>
      <c r="T196" s="218">
        <f>S196*H196</f>
        <v>0</v>
      </c>
      <c r="U196" s="218">
        <v>0</v>
      </c>
      <c r="V196" s="218">
        <f>U196*H196</f>
        <v>0</v>
      </c>
      <c r="W196" s="218">
        <v>2.5</v>
      </c>
      <c r="X196" s="219">
        <f>W196*H196</f>
        <v>0.70999999999999996</v>
      </c>
      <c r="AR196" s="220" t="s">
        <v>147</v>
      </c>
      <c r="AT196" s="220" t="s">
        <v>148</v>
      </c>
      <c r="AU196" s="220" t="s">
        <v>153</v>
      </c>
      <c r="AY196" s="15" t="s">
        <v>145</v>
      </c>
      <c r="BE196" s="221">
        <f>IF(O196="základní",K196,0)</f>
        <v>0</v>
      </c>
      <c r="BF196" s="221">
        <f>IF(O196="snížená",K196,0)</f>
        <v>0</v>
      </c>
      <c r="BG196" s="221">
        <f>IF(O196="zákl. přenesená",K196,0)</f>
        <v>0</v>
      </c>
      <c r="BH196" s="221">
        <f>IF(O196="sníž. přenesená",K196,0)</f>
        <v>0</v>
      </c>
      <c r="BI196" s="221">
        <f>IF(O196="nulová",K196,0)</f>
        <v>0</v>
      </c>
      <c r="BJ196" s="15" t="s">
        <v>153</v>
      </c>
      <c r="BK196" s="221">
        <f>ROUND(P196*H196,2)</f>
        <v>0</v>
      </c>
      <c r="BL196" s="15" t="s">
        <v>147</v>
      </c>
      <c r="BM196" s="220" t="s">
        <v>360</v>
      </c>
    </row>
    <row r="197" s="1" customFormat="1">
      <c r="B197" s="36"/>
      <c r="C197" s="37"/>
      <c r="D197" s="222" t="s">
        <v>155</v>
      </c>
      <c r="E197" s="37"/>
      <c r="F197" s="223" t="s">
        <v>361</v>
      </c>
      <c r="G197" s="37"/>
      <c r="H197" s="37"/>
      <c r="I197" s="128"/>
      <c r="J197" s="128"/>
      <c r="K197" s="37"/>
      <c r="L197" s="37"/>
      <c r="M197" s="41"/>
      <c r="N197" s="224"/>
      <c r="O197" s="81"/>
      <c r="P197" s="81"/>
      <c r="Q197" s="81"/>
      <c r="R197" s="81"/>
      <c r="S197" s="81"/>
      <c r="T197" s="81"/>
      <c r="U197" s="81"/>
      <c r="V197" s="81"/>
      <c r="W197" s="81"/>
      <c r="X197" s="82"/>
      <c r="AT197" s="15" t="s">
        <v>155</v>
      </c>
      <c r="AU197" s="15" t="s">
        <v>153</v>
      </c>
    </row>
    <row r="198" s="1" customFormat="1" ht="24" customHeight="1">
      <c r="B198" s="36"/>
      <c r="C198" s="208" t="s">
        <v>362</v>
      </c>
      <c r="D198" s="208" t="s">
        <v>148</v>
      </c>
      <c r="E198" s="209" t="s">
        <v>358</v>
      </c>
      <c r="F198" s="210" t="s">
        <v>359</v>
      </c>
      <c r="G198" s="211" t="s">
        <v>164</v>
      </c>
      <c r="H198" s="212">
        <v>0.437</v>
      </c>
      <c r="I198" s="213"/>
      <c r="J198" s="213"/>
      <c r="K198" s="214">
        <f>ROUND(P198*H198,2)</f>
        <v>0</v>
      </c>
      <c r="L198" s="210" t="s">
        <v>152</v>
      </c>
      <c r="M198" s="41"/>
      <c r="N198" s="215" t="s">
        <v>20</v>
      </c>
      <c r="O198" s="216" t="s">
        <v>48</v>
      </c>
      <c r="P198" s="217">
        <f>I198+J198</f>
        <v>0</v>
      </c>
      <c r="Q198" s="217">
        <f>ROUND(I198*H198,2)</f>
        <v>0</v>
      </c>
      <c r="R198" s="217">
        <f>ROUND(J198*H198,2)</f>
        <v>0</v>
      </c>
      <c r="S198" s="81"/>
      <c r="T198" s="218">
        <f>S198*H198</f>
        <v>0</v>
      </c>
      <c r="U198" s="218">
        <v>0</v>
      </c>
      <c r="V198" s="218">
        <f>U198*H198</f>
        <v>0</v>
      </c>
      <c r="W198" s="218">
        <v>2.5</v>
      </c>
      <c r="X198" s="219">
        <f>W198*H198</f>
        <v>1.0925</v>
      </c>
      <c r="AR198" s="220" t="s">
        <v>147</v>
      </c>
      <c r="AT198" s="220" t="s">
        <v>148</v>
      </c>
      <c r="AU198" s="220" t="s">
        <v>153</v>
      </c>
      <c r="AY198" s="15" t="s">
        <v>145</v>
      </c>
      <c r="BE198" s="221">
        <f>IF(O198="základní",K198,0)</f>
        <v>0</v>
      </c>
      <c r="BF198" s="221">
        <f>IF(O198="snížená",K198,0)</f>
        <v>0</v>
      </c>
      <c r="BG198" s="221">
        <f>IF(O198="zákl. přenesená",K198,0)</f>
        <v>0</v>
      </c>
      <c r="BH198" s="221">
        <f>IF(O198="sníž. přenesená",K198,0)</f>
        <v>0</v>
      </c>
      <c r="BI198" s="221">
        <f>IF(O198="nulová",K198,0)</f>
        <v>0</v>
      </c>
      <c r="BJ198" s="15" t="s">
        <v>153</v>
      </c>
      <c r="BK198" s="221">
        <f>ROUND(P198*H198,2)</f>
        <v>0</v>
      </c>
      <c r="BL198" s="15" t="s">
        <v>147</v>
      </c>
      <c r="BM198" s="220" t="s">
        <v>363</v>
      </c>
    </row>
    <row r="199" s="1" customFormat="1">
      <c r="B199" s="36"/>
      <c r="C199" s="37"/>
      <c r="D199" s="222" t="s">
        <v>155</v>
      </c>
      <c r="E199" s="37"/>
      <c r="F199" s="223" t="s">
        <v>361</v>
      </c>
      <c r="G199" s="37"/>
      <c r="H199" s="37"/>
      <c r="I199" s="128"/>
      <c r="J199" s="128"/>
      <c r="K199" s="37"/>
      <c r="L199" s="37"/>
      <c r="M199" s="41"/>
      <c r="N199" s="224"/>
      <c r="O199" s="81"/>
      <c r="P199" s="81"/>
      <c r="Q199" s="81"/>
      <c r="R199" s="81"/>
      <c r="S199" s="81"/>
      <c r="T199" s="81"/>
      <c r="U199" s="81"/>
      <c r="V199" s="81"/>
      <c r="W199" s="81"/>
      <c r="X199" s="82"/>
      <c r="AT199" s="15" t="s">
        <v>155</v>
      </c>
      <c r="AU199" s="15" t="s">
        <v>153</v>
      </c>
    </row>
    <row r="200" s="1" customFormat="1" ht="24" customHeight="1">
      <c r="B200" s="36"/>
      <c r="C200" s="208" t="s">
        <v>364</v>
      </c>
      <c r="D200" s="208" t="s">
        <v>148</v>
      </c>
      <c r="E200" s="209" t="s">
        <v>365</v>
      </c>
      <c r="F200" s="210" t="s">
        <v>366</v>
      </c>
      <c r="G200" s="211" t="s">
        <v>164</v>
      </c>
      <c r="H200" s="212">
        <v>0.67200000000000004</v>
      </c>
      <c r="I200" s="213"/>
      <c r="J200" s="213"/>
      <c r="K200" s="214">
        <f>ROUND(P200*H200,2)</f>
        <v>0</v>
      </c>
      <c r="L200" s="210" t="s">
        <v>152</v>
      </c>
      <c r="M200" s="41"/>
      <c r="N200" s="215" t="s">
        <v>20</v>
      </c>
      <c r="O200" s="216" t="s">
        <v>48</v>
      </c>
      <c r="P200" s="217">
        <f>I200+J200</f>
        <v>0</v>
      </c>
      <c r="Q200" s="217">
        <f>ROUND(I200*H200,2)</f>
        <v>0</v>
      </c>
      <c r="R200" s="217">
        <f>ROUND(J200*H200,2)</f>
        <v>0</v>
      </c>
      <c r="S200" s="81"/>
      <c r="T200" s="218">
        <f>S200*H200</f>
        <v>0</v>
      </c>
      <c r="U200" s="218">
        <v>0</v>
      </c>
      <c r="V200" s="218">
        <f>U200*H200</f>
        <v>0</v>
      </c>
      <c r="W200" s="218">
        <v>2.5</v>
      </c>
      <c r="X200" s="219">
        <f>W200*H200</f>
        <v>1.6800000000000002</v>
      </c>
      <c r="AR200" s="220" t="s">
        <v>147</v>
      </c>
      <c r="AT200" s="220" t="s">
        <v>148</v>
      </c>
      <c r="AU200" s="220" t="s">
        <v>153</v>
      </c>
      <c r="AY200" s="15" t="s">
        <v>145</v>
      </c>
      <c r="BE200" s="221">
        <f>IF(O200="základní",K200,0)</f>
        <v>0</v>
      </c>
      <c r="BF200" s="221">
        <f>IF(O200="snížená",K200,0)</f>
        <v>0</v>
      </c>
      <c r="BG200" s="221">
        <f>IF(O200="zákl. přenesená",K200,0)</f>
        <v>0</v>
      </c>
      <c r="BH200" s="221">
        <f>IF(O200="sníž. přenesená",K200,0)</f>
        <v>0</v>
      </c>
      <c r="BI200" s="221">
        <f>IF(O200="nulová",K200,0)</f>
        <v>0</v>
      </c>
      <c r="BJ200" s="15" t="s">
        <v>153</v>
      </c>
      <c r="BK200" s="221">
        <f>ROUND(P200*H200,2)</f>
        <v>0</v>
      </c>
      <c r="BL200" s="15" t="s">
        <v>147</v>
      </c>
      <c r="BM200" s="220" t="s">
        <v>367</v>
      </c>
    </row>
    <row r="201" s="1" customFormat="1">
      <c r="B201" s="36"/>
      <c r="C201" s="37"/>
      <c r="D201" s="222" t="s">
        <v>155</v>
      </c>
      <c r="E201" s="37"/>
      <c r="F201" s="223" t="s">
        <v>368</v>
      </c>
      <c r="G201" s="37"/>
      <c r="H201" s="37"/>
      <c r="I201" s="128"/>
      <c r="J201" s="128"/>
      <c r="K201" s="37"/>
      <c r="L201" s="37"/>
      <c r="M201" s="41"/>
      <c r="N201" s="224"/>
      <c r="O201" s="81"/>
      <c r="P201" s="81"/>
      <c r="Q201" s="81"/>
      <c r="R201" s="81"/>
      <c r="S201" s="81"/>
      <c r="T201" s="81"/>
      <c r="U201" s="81"/>
      <c r="V201" s="81"/>
      <c r="W201" s="81"/>
      <c r="X201" s="82"/>
      <c r="AT201" s="15" t="s">
        <v>155</v>
      </c>
      <c r="AU201" s="15" t="s">
        <v>153</v>
      </c>
    </row>
    <row r="202" s="1" customFormat="1" ht="24" customHeight="1">
      <c r="B202" s="36"/>
      <c r="C202" s="208" t="s">
        <v>369</v>
      </c>
      <c r="D202" s="208" t="s">
        <v>148</v>
      </c>
      <c r="E202" s="209" t="s">
        <v>370</v>
      </c>
      <c r="F202" s="210" t="s">
        <v>371</v>
      </c>
      <c r="G202" s="211" t="s">
        <v>251</v>
      </c>
      <c r="H202" s="212">
        <v>17.699999999999999</v>
      </c>
      <c r="I202" s="213"/>
      <c r="J202" s="213"/>
      <c r="K202" s="214">
        <f>ROUND(P202*H202,2)</f>
        <v>0</v>
      </c>
      <c r="L202" s="210" t="s">
        <v>152</v>
      </c>
      <c r="M202" s="41"/>
      <c r="N202" s="215" t="s">
        <v>20</v>
      </c>
      <c r="O202" s="216" t="s">
        <v>48</v>
      </c>
      <c r="P202" s="217">
        <f>I202+J202</f>
        <v>0</v>
      </c>
      <c r="Q202" s="217">
        <f>ROUND(I202*H202,2)</f>
        <v>0</v>
      </c>
      <c r="R202" s="217">
        <f>ROUND(J202*H202,2)</f>
        <v>0</v>
      </c>
      <c r="S202" s="81"/>
      <c r="T202" s="218">
        <f>S202*H202</f>
        <v>0</v>
      </c>
      <c r="U202" s="218">
        <v>0</v>
      </c>
      <c r="V202" s="218">
        <f>U202*H202</f>
        <v>0</v>
      </c>
      <c r="W202" s="218">
        <v>0.0040000000000000001</v>
      </c>
      <c r="X202" s="219">
        <f>W202*H202</f>
        <v>0.070800000000000002</v>
      </c>
      <c r="AR202" s="220" t="s">
        <v>147</v>
      </c>
      <c r="AT202" s="220" t="s">
        <v>148</v>
      </c>
      <c r="AU202" s="220" t="s">
        <v>153</v>
      </c>
      <c r="AY202" s="15" t="s">
        <v>145</v>
      </c>
      <c r="BE202" s="221">
        <f>IF(O202="základní",K202,0)</f>
        <v>0</v>
      </c>
      <c r="BF202" s="221">
        <f>IF(O202="snížená",K202,0)</f>
        <v>0</v>
      </c>
      <c r="BG202" s="221">
        <f>IF(O202="zákl. přenesená",K202,0)</f>
        <v>0</v>
      </c>
      <c r="BH202" s="221">
        <f>IF(O202="sníž. přenesená",K202,0)</f>
        <v>0</v>
      </c>
      <c r="BI202" s="221">
        <f>IF(O202="nulová",K202,0)</f>
        <v>0</v>
      </c>
      <c r="BJ202" s="15" t="s">
        <v>153</v>
      </c>
      <c r="BK202" s="221">
        <f>ROUND(P202*H202,2)</f>
        <v>0</v>
      </c>
      <c r="BL202" s="15" t="s">
        <v>147</v>
      </c>
      <c r="BM202" s="220" t="s">
        <v>372</v>
      </c>
    </row>
    <row r="203" s="1" customFormat="1">
      <c r="B203" s="36"/>
      <c r="C203" s="37"/>
      <c r="D203" s="222" t="s">
        <v>155</v>
      </c>
      <c r="E203" s="37"/>
      <c r="F203" s="223" t="s">
        <v>373</v>
      </c>
      <c r="G203" s="37"/>
      <c r="H203" s="37"/>
      <c r="I203" s="128"/>
      <c r="J203" s="128"/>
      <c r="K203" s="37"/>
      <c r="L203" s="37"/>
      <c r="M203" s="41"/>
      <c r="N203" s="224"/>
      <c r="O203" s="81"/>
      <c r="P203" s="81"/>
      <c r="Q203" s="81"/>
      <c r="R203" s="81"/>
      <c r="S203" s="81"/>
      <c r="T203" s="81"/>
      <c r="U203" s="81"/>
      <c r="V203" s="81"/>
      <c r="W203" s="81"/>
      <c r="X203" s="82"/>
      <c r="AT203" s="15" t="s">
        <v>155</v>
      </c>
      <c r="AU203" s="15" t="s">
        <v>153</v>
      </c>
    </row>
    <row r="204" s="1" customFormat="1" ht="24" customHeight="1">
      <c r="B204" s="36"/>
      <c r="C204" s="208" t="s">
        <v>374</v>
      </c>
      <c r="D204" s="208" t="s">
        <v>148</v>
      </c>
      <c r="E204" s="209" t="s">
        <v>375</v>
      </c>
      <c r="F204" s="210" t="s">
        <v>376</v>
      </c>
      <c r="G204" s="211" t="s">
        <v>251</v>
      </c>
      <c r="H204" s="212">
        <v>8.8499999999999996</v>
      </c>
      <c r="I204" s="213"/>
      <c r="J204" s="213"/>
      <c r="K204" s="214">
        <f>ROUND(P204*H204,2)</f>
        <v>0</v>
      </c>
      <c r="L204" s="210" t="s">
        <v>152</v>
      </c>
      <c r="M204" s="41"/>
      <c r="N204" s="215" t="s">
        <v>20</v>
      </c>
      <c r="O204" s="216" t="s">
        <v>48</v>
      </c>
      <c r="P204" s="217">
        <f>I204+J204</f>
        <v>0</v>
      </c>
      <c r="Q204" s="217">
        <f>ROUND(I204*H204,2)</f>
        <v>0</v>
      </c>
      <c r="R204" s="217">
        <f>ROUND(J204*H204,2)</f>
        <v>0</v>
      </c>
      <c r="S204" s="81"/>
      <c r="T204" s="218">
        <f>S204*H204</f>
        <v>0</v>
      </c>
      <c r="U204" s="218">
        <v>0</v>
      </c>
      <c r="V204" s="218">
        <f>U204*H204</f>
        <v>0</v>
      </c>
      <c r="W204" s="218">
        <v>0.0060000000000000001</v>
      </c>
      <c r="X204" s="219">
        <f>W204*H204</f>
        <v>0.053100000000000001</v>
      </c>
      <c r="AR204" s="220" t="s">
        <v>147</v>
      </c>
      <c r="AT204" s="220" t="s">
        <v>148</v>
      </c>
      <c r="AU204" s="220" t="s">
        <v>153</v>
      </c>
      <c r="AY204" s="15" t="s">
        <v>145</v>
      </c>
      <c r="BE204" s="221">
        <f>IF(O204="základní",K204,0)</f>
        <v>0</v>
      </c>
      <c r="BF204" s="221">
        <f>IF(O204="snížená",K204,0)</f>
        <v>0</v>
      </c>
      <c r="BG204" s="221">
        <f>IF(O204="zákl. přenesená",K204,0)</f>
        <v>0</v>
      </c>
      <c r="BH204" s="221">
        <f>IF(O204="sníž. přenesená",K204,0)</f>
        <v>0</v>
      </c>
      <c r="BI204" s="221">
        <f>IF(O204="nulová",K204,0)</f>
        <v>0</v>
      </c>
      <c r="BJ204" s="15" t="s">
        <v>153</v>
      </c>
      <c r="BK204" s="221">
        <f>ROUND(P204*H204,2)</f>
        <v>0</v>
      </c>
      <c r="BL204" s="15" t="s">
        <v>147</v>
      </c>
      <c r="BM204" s="220" t="s">
        <v>377</v>
      </c>
    </row>
    <row r="205" s="1" customFormat="1">
      <c r="B205" s="36"/>
      <c r="C205" s="37"/>
      <c r="D205" s="222" t="s">
        <v>155</v>
      </c>
      <c r="E205" s="37"/>
      <c r="F205" s="223" t="s">
        <v>378</v>
      </c>
      <c r="G205" s="37"/>
      <c r="H205" s="37"/>
      <c r="I205" s="128"/>
      <c r="J205" s="128"/>
      <c r="K205" s="37"/>
      <c r="L205" s="37"/>
      <c r="M205" s="41"/>
      <c r="N205" s="224"/>
      <c r="O205" s="81"/>
      <c r="P205" s="81"/>
      <c r="Q205" s="81"/>
      <c r="R205" s="81"/>
      <c r="S205" s="81"/>
      <c r="T205" s="81"/>
      <c r="U205" s="81"/>
      <c r="V205" s="81"/>
      <c r="W205" s="81"/>
      <c r="X205" s="82"/>
      <c r="AT205" s="15" t="s">
        <v>155</v>
      </c>
      <c r="AU205" s="15" t="s">
        <v>153</v>
      </c>
    </row>
    <row r="206" s="1" customFormat="1" ht="24" customHeight="1">
      <c r="B206" s="36"/>
      <c r="C206" s="208" t="s">
        <v>379</v>
      </c>
      <c r="D206" s="208" t="s">
        <v>148</v>
      </c>
      <c r="E206" s="209" t="s">
        <v>380</v>
      </c>
      <c r="F206" s="210" t="s">
        <v>381</v>
      </c>
      <c r="G206" s="211" t="s">
        <v>251</v>
      </c>
      <c r="H206" s="212">
        <v>19.399999999999999</v>
      </c>
      <c r="I206" s="213"/>
      <c r="J206" s="213"/>
      <c r="K206" s="214">
        <f>ROUND(P206*H206,2)</f>
        <v>0</v>
      </c>
      <c r="L206" s="210" t="s">
        <v>152</v>
      </c>
      <c r="M206" s="41"/>
      <c r="N206" s="215" t="s">
        <v>20</v>
      </c>
      <c r="O206" s="216" t="s">
        <v>48</v>
      </c>
      <c r="P206" s="217">
        <f>I206+J206</f>
        <v>0</v>
      </c>
      <c r="Q206" s="217">
        <f>ROUND(I206*H206,2)</f>
        <v>0</v>
      </c>
      <c r="R206" s="217">
        <f>ROUND(J206*H206,2)</f>
        <v>0</v>
      </c>
      <c r="S206" s="81"/>
      <c r="T206" s="218">
        <f>S206*H206</f>
        <v>0</v>
      </c>
      <c r="U206" s="218">
        <v>0</v>
      </c>
      <c r="V206" s="218">
        <f>U206*H206</f>
        <v>0</v>
      </c>
      <c r="W206" s="218">
        <v>0.016</v>
      </c>
      <c r="X206" s="219">
        <f>W206*H206</f>
        <v>0.31040000000000001</v>
      </c>
      <c r="AR206" s="220" t="s">
        <v>147</v>
      </c>
      <c r="AT206" s="220" t="s">
        <v>148</v>
      </c>
      <c r="AU206" s="220" t="s">
        <v>153</v>
      </c>
      <c r="AY206" s="15" t="s">
        <v>145</v>
      </c>
      <c r="BE206" s="221">
        <f>IF(O206="základní",K206,0)</f>
        <v>0</v>
      </c>
      <c r="BF206" s="221">
        <f>IF(O206="snížená",K206,0)</f>
        <v>0</v>
      </c>
      <c r="BG206" s="221">
        <f>IF(O206="zákl. přenesená",K206,0)</f>
        <v>0</v>
      </c>
      <c r="BH206" s="221">
        <f>IF(O206="sníž. přenesená",K206,0)</f>
        <v>0</v>
      </c>
      <c r="BI206" s="221">
        <f>IF(O206="nulová",K206,0)</f>
        <v>0</v>
      </c>
      <c r="BJ206" s="15" t="s">
        <v>153</v>
      </c>
      <c r="BK206" s="221">
        <f>ROUND(P206*H206,2)</f>
        <v>0</v>
      </c>
      <c r="BL206" s="15" t="s">
        <v>147</v>
      </c>
      <c r="BM206" s="220" t="s">
        <v>382</v>
      </c>
    </row>
    <row r="207" s="1" customFormat="1">
      <c r="B207" s="36"/>
      <c r="C207" s="37"/>
      <c r="D207" s="222" t="s">
        <v>155</v>
      </c>
      <c r="E207" s="37"/>
      <c r="F207" s="223" t="s">
        <v>383</v>
      </c>
      <c r="G207" s="37"/>
      <c r="H207" s="37"/>
      <c r="I207" s="128"/>
      <c r="J207" s="128"/>
      <c r="K207" s="37"/>
      <c r="L207" s="37"/>
      <c r="M207" s="41"/>
      <c r="N207" s="224"/>
      <c r="O207" s="81"/>
      <c r="P207" s="81"/>
      <c r="Q207" s="81"/>
      <c r="R207" s="81"/>
      <c r="S207" s="81"/>
      <c r="T207" s="81"/>
      <c r="U207" s="81"/>
      <c r="V207" s="81"/>
      <c r="W207" s="81"/>
      <c r="X207" s="82"/>
      <c r="AT207" s="15" t="s">
        <v>155</v>
      </c>
      <c r="AU207" s="15" t="s">
        <v>153</v>
      </c>
    </row>
    <row r="208" s="1" customFormat="1" ht="24" customHeight="1">
      <c r="B208" s="36"/>
      <c r="C208" s="208" t="s">
        <v>384</v>
      </c>
      <c r="D208" s="208" t="s">
        <v>148</v>
      </c>
      <c r="E208" s="209" t="s">
        <v>385</v>
      </c>
      <c r="F208" s="210" t="s">
        <v>386</v>
      </c>
      <c r="G208" s="211" t="s">
        <v>251</v>
      </c>
      <c r="H208" s="212">
        <v>0.59999999999999998</v>
      </c>
      <c r="I208" s="213"/>
      <c r="J208" s="213"/>
      <c r="K208" s="214">
        <f>ROUND(P208*H208,2)</f>
        <v>0</v>
      </c>
      <c r="L208" s="210" t="s">
        <v>152</v>
      </c>
      <c r="M208" s="41"/>
      <c r="N208" s="215" t="s">
        <v>20</v>
      </c>
      <c r="O208" s="216" t="s">
        <v>48</v>
      </c>
      <c r="P208" s="217">
        <f>I208+J208</f>
        <v>0</v>
      </c>
      <c r="Q208" s="217">
        <f>ROUND(I208*H208,2)</f>
        <v>0</v>
      </c>
      <c r="R208" s="217">
        <f>ROUND(J208*H208,2)</f>
        <v>0</v>
      </c>
      <c r="S208" s="81"/>
      <c r="T208" s="218">
        <f>S208*H208</f>
        <v>0</v>
      </c>
      <c r="U208" s="218">
        <v>0</v>
      </c>
      <c r="V208" s="218">
        <f>U208*H208</f>
        <v>0</v>
      </c>
      <c r="W208" s="218">
        <v>0.087999999999999995</v>
      </c>
      <c r="X208" s="219">
        <f>W208*H208</f>
        <v>0.052799999999999993</v>
      </c>
      <c r="AR208" s="220" t="s">
        <v>147</v>
      </c>
      <c r="AT208" s="220" t="s">
        <v>148</v>
      </c>
      <c r="AU208" s="220" t="s">
        <v>153</v>
      </c>
      <c r="AY208" s="15" t="s">
        <v>145</v>
      </c>
      <c r="BE208" s="221">
        <f>IF(O208="základní",K208,0)</f>
        <v>0</v>
      </c>
      <c r="BF208" s="221">
        <f>IF(O208="snížená",K208,0)</f>
        <v>0</v>
      </c>
      <c r="BG208" s="221">
        <f>IF(O208="zákl. přenesená",K208,0)</f>
        <v>0</v>
      </c>
      <c r="BH208" s="221">
        <f>IF(O208="sníž. přenesená",K208,0)</f>
        <v>0</v>
      </c>
      <c r="BI208" s="221">
        <f>IF(O208="nulová",K208,0)</f>
        <v>0</v>
      </c>
      <c r="BJ208" s="15" t="s">
        <v>153</v>
      </c>
      <c r="BK208" s="221">
        <f>ROUND(P208*H208,2)</f>
        <v>0</v>
      </c>
      <c r="BL208" s="15" t="s">
        <v>147</v>
      </c>
      <c r="BM208" s="220" t="s">
        <v>387</v>
      </c>
    </row>
    <row r="209" s="1" customFormat="1">
      <c r="B209" s="36"/>
      <c r="C209" s="37"/>
      <c r="D209" s="222" t="s">
        <v>155</v>
      </c>
      <c r="E209" s="37"/>
      <c r="F209" s="223" t="s">
        <v>388</v>
      </c>
      <c r="G209" s="37"/>
      <c r="H209" s="37"/>
      <c r="I209" s="128"/>
      <c r="J209" s="128"/>
      <c r="K209" s="37"/>
      <c r="L209" s="37"/>
      <c r="M209" s="41"/>
      <c r="N209" s="224"/>
      <c r="O209" s="81"/>
      <c r="P209" s="81"/>
      <c r="Q209" s="81"/>
      <c r="R209" s="81"/>
      <c r="S209" s="81"/>
      <c r="T209" s="81"/>
      <c r="U209" s="81"/>
      <c r="V209" s="81"/>
      <c r="W209" s="81"/>
      <c r="X209" s="82"/>
      <c r="AT209" s="15" t="s">
        <v>155</v>
      </c>
      <c r="AU209" s="15" t="s">
        <v>153</v>
      </c>
    </row>
    <row r="210" s="1" customFormat="1" ht="24" customHeight="1">
      <c r="B210" s="36"/>
      <c r="C210" s="208" t="s">
        <v>389</v>
      </c>
      <c r="D210" s="208" t="s">
        <v>148</v>
      </c>
      <c r="E210" s="209" t="s">
        <v>390</v>
      </c>
      <c r="F210" s="210" t="s">
        <v>391</v>
      </c>
      <c r="G210" s="211" t="s">
        <v>251</v>
      </c>
      <c r="H210" s="212">
        <v>13.4</v>
      </c>
      <c r="I210" s="213"/>
      <c r="J210" s="213"/>
      <c r="K210" s="214">
        <f>ROUND(P210*H210,2)</f>
        <v>0</v>
      </c>
      <c r="L210" s="210" t="s">
        <v>152</v>
      </c>
      <c r="M210" s="41"/>
      <c r="N210" s="215" t="s">
        <v>20</v>
      </c>
      <c r="O210" s="216" t="s">
        <v>48</v>
      </c>
      <c r="P210" s="217">
        <f>I210+J210</f>
        <v>0</v>
      </c>
      <c r="Q210" s="217">
        <f>ROUND(I210*H210,2)</f>
        <v>0</v>
      </c>
      <c r="R210" s="217">
        <f>ROUND(J210*H210,2)</f>
        <v>0</v>
      </c>
      <c r="S210" s="81"/>
      <c r="T210" s="218">
        <f>S210*H210</f>
        <v>0</v>
      </c>
      <c r="U210" s="218">
        <v>9.0000000000000006E-05</v>
      </c>
      <c r="V210" s="218">
        <f>U210*H210</f>
        <v>0.001206</v>
      </c>
      <c r="W210" s="218">
        <v>0.0030000000000000001</v>
      </c>
      <c r="X210" s="219">
        <f>W210*H210</f>
        <v>0.0402</v>
      </c>
      <c r="AR210" s="220" t="s">
        <v>147</v>
      </c>
      <c r="AT210" s="220" t="s">
        <v>148</v>
      </c>
      <c r="AU210" s="220" t="s">
        <v>153</v>
      </c>
      <c r="AY210" s="15" t="s">
        <v>145</v>
      </c>
      <c r="BE210" s="221">
        <f>IF(O210="základní",K210,0)</f>
        <v>0</v>
      </c>
      <c r="BF210" s="221">
        <f>IF(O210="snížená",K210,0)</f>
        <v>0</v>
      </c>
      <c r="BG210" s="221">
        <f>IF(O210="zákl. přenesená",K210,0)</f>
        <v>0</v>
      </c>
      <c r="BH210" s="221">
        <f>IF(O210="sníž. přenesená",K210,0)</f>
        <v>0</v>
      </c>
      <c r="BI210" s="221">
        <f>IF(O210="nulová",K210,0)</f>
        <v>0</v>
      </c>
      <c r="BJ210" s="15" t="s">
        <v>153</v>
      </c>
      <c r="BK210" s="221">
        <f>ROUND(P210*H210,2)</f>
        <v>0</v>
      </c>
      <c r="BL210" s="15" t="s">
        <v>147</v>
      </c>
      <c r="BM210" s="220" t="s">
        <v>392</v>
      </c>
    </row>
    <row r="211" s="1" customFormat="1">
      <c r="B211" s="36"/>
      <c r="C211" s="37"/>
      <c r="D211" s="222" t="s">
        <v>155</v>
      </c>
      <c r="E211" s="37"/>
      <c r="F211" s="223" t="s">
        <v>393</v>
      </c>
      <c r="G211" s="37"/>
      <c r="H211" s="37"/>
      <c r="I211" s="128"/>
      <c r="J211" s="128"/>
      <c r="K211" s="37"/>
      <c r="L211" s="37"/>
      <c r="M211" s="41"/>
      <c r="N211" s="224"/>
      <c r="O211" s="81"/>
      <c r="P211" s="81"/>
      <c r="Q211" s="81"/>
      <c r="R211" s="81"/>
      <c r="S211" s="81"/>
      <c r="T211" s="81"/>
      <c r="U211" s="81"/>
      <c r="V211" s="81"/>
      <c r="W211" s="81"/>
      <c r="X211" s="82"/>
      <c r="AT211" s="15" t="s">
        <v>155</v>
      </c>
      <c r="AU211" s="15" t="s">
        <v>153</v>
      </c>
    </row>
    <row r="212" s="1" customFormat="1" ht="16.5" customHeight="1">
      <c r="B212" s="36"/>
      <c r="C212" s="208" t="s">
        <v>394</v>
      </c>
      <c r="D212" s="208" t="s">
        <v>148</v>
      </c>
      <c r="E212" s="209" t="s">
        <v>395</v>
      </c>
      <c r="F212" s="210" t="s">
        <v>396</v>
      </c>
      <c r="G212" s="211" t="s">
        <v>251</v>
      </c>
      <c r="H212" s="212">
        <v>6.1600000000000001</v>
      </c>
      <c r="I212" s="213"/>
      <c r="J212" s="213"/>
      <c r="K212" s="214">
        <f>ROUND(P212*H212,2)</f>
        <v>0</v>
      </c>
      <c r="L212" s="210" t="s">
        <v>20</v>
      </c>
      <c r="M212" s="41"/>
      <c r="N212" s="215" t="s">
        <v>20</v>
      </c>
      <c r="O212" s="216" t="s">
        <v>48</v>
      </c>
      <c r="P212" s="217">
        <f>I212+J212</f>
        <v>0</v>
      </c>
      <c r="Q212" s="217">
        <f>ROUND(I212*H212,2)</f>
        <v>0</v>
      </c>
      <c r="R212" s="217">
        <f>ROUND(J212*H212,2)</f>
        <v>0</v>
      </c>
      <c r="S212" s="81"/>
      <c r="T212" s="218">
        <f>S212*H212</f>
        <v>0</v>
      </c>
      <c r="U212" s="218">
        <v>9.0000000000000006E-05</v>
      </c>
      <c r="V212" s="218">
        <f>U212*H212</f>
        <v>0.00055440000000000003</v>
      </c>
      <c r="W212" s="218">
        <v>0.0030000000000000001</v>
      </c>
      <c r="X212" s="219">
        <f>W212*H212</f>
        <v>0.01848</v>
      </c>
      <c r="AR212" s="220" t="s">
        <v>147</v>
      </c>
      <c r="AT212" s="220" t="s">
        <v>148</v>
      </c>
      <c r="AU212" s="220" t="s">
        <v>153</v>
      </c>
      <c r="AY212" s="15" t="s">
        <v>145</v>
      </c>
      <c r="BE212" s="221">
        <f>IF(O212="základní",K212,0)</f>
        <v>0</v>
      </c>
      <c r="BF212" s="221">
        <f>IF(O212="snížená",K212,0)</f>
        <v>0</v>
      </c>
      <c r="BG212" s="221">
        <f>IF(O212="zákl. přenesená",K212,0)</f>
        <v>0</v>
      </c>
      <c r="BH212" s="221">
        <f>IF(O212="sníž. přenesená",K212,0)</f>
        <v>0</v>
      </c>
      <c r="BI212" s="221">
        <f>IF(O212="nulová",K212,0)</f>
        <v>0</v>
      </c>
      <c r="BJ212" s="15" t="s">
        <v>153</v>
      </c>
      <c r="BK212" s="221">
        <f>ROUND(P212*H212,2)</f>
        <v>0</v>
      </c>
      <c r="BL212" s="15" t="s">
        <v>147</v>
      </c>
      <c r="BM212" s="220" t="s">
        <v>397</v>
      </c>
    </row>
    <row r="213" s="1" customFormat="1">
      <c r="B213" s="36"/>
      <c r="C213" s="37"/>
      <c r="D213" s="222" t="s">
        <v>155</v>
      </c>
      <c r="E213" s="37"/>
      <c r="F213" s="223" t="s">
        <v>398</v>
      </c>
      <c r="G213" s="37"/>
      <c r="H213" s="37"/>
      <c r="I213" s="128"/>
      <c r="J213" s="128"/>
      <c r="K213" s="37"/>
      <c r="L213" s="37"/>
      <c r="M213" s="41"/>
      <c r="N213" s="224"/>
      <c r="O213" s="81"/>
      <c r="P213" s="81"/>
      <c r="Q213" s="81"/>
      <c r="R213" s="81"/>
      <c r="S213" s="81"/>
      <c r="T213" s="81"/>
      <c r="U213" s="81"/>
      <c r="V213" s="81"/>
      <c r="W213" s="81"/>
      <c r="X213" s="82"/>
      <c r="AT213" s="15" t="s">
        <v>155</v>
      </c>
      <c r="AU213" s="15" t="s">
        <v>153</v>
      </c>
    </row>
    <row r="214" s="1" customFormat="1" ht="24" customHeight="1">
      <c r="B214" s="36"/>
      <c r="C214" s="208" t="s">
        <v>399</v>
      </c>
      <c r="D214" s="208" t="s">
        <v>148</v>
      </c>
      <c r="E214" s="209" t="s">
        <v>400</v>
      </c>
      <c r="F214" s="210" t="s">
        <v>401</v>
      </c>
      <c r="G214" s="211" t="s">
        <v>251</v>
      </c>
      <c r="H214" s="212">
        <v>2.9199999999999999</v>
      </c>
      <c r="I214" s="213"/>
      <c r="J214" s="213"/>
      <c r="K214" s="214">
        <f>ROUND(P214*H214,2)</f>
        <v>0</v>
      </c>
      <c r="L214" s="210" t="s">
        <v>152</v>
      </c>
      <c r="M214" s="41"/>
      <c r="N214" s="215" t="s">
        <v>20</v>
      </c>
      <c r="O214" s="216" t="s">
        <v>48</v>
      </c>
      <c r="P214" s="217">
        <f>I214+J214</f>
        <v>0</v>
      </c>
      <c r="Q214" s="217">
        <f>ROUND(I214*H214,2)</f>
        <v>0</v>
      </c>
      <c r="R214" s="217">
        <f>ROUND(J214*H214,2)</f>
        <v>0</v>
      </c>
      <c r="S214" s="81"/>
      <c r="T214" s="218">
        <f>S214*H214</f>
        <v>0</v>
      </c>
      <c r="U214" s="218">
        <v>9.0000000000000006E-05</v>
      </c>
      <c r="V214" s="218">
        <f>U214*H214</f>
        <v>0.00026279999999999999</v>
      </c>
      <c r="W214" s="218">
        <v>0.0030000000000000001</v>
      </c>
      <c r="X214" s="219">
        <f>W214*H214</f>
        <v>0.0087600000000000004</v>
      </c>
      <c r="AR214" s="220" t="s">
        <v>147</v>
      </c>
      <c r="AT214" s="220" t="s">
        <v>148</v>
      </c>
      <c r="AU214" s="220" t="s">
        <v>153</v>
      </c>
      <c r="AY214" s="15" t="s">
        <v>145</v>
      </c>
      <c r="BE214" s="221">
        <f>IF(O214="základní",K214,0)</f>
        <v>0</v>
      </c>
      <c r="BF214" s="221">
        <f>IF(O214="snížená",K214,0)</f>
        <v>0</v>
      </c>
      <c r="BG214" s="221">
        <f>IF(O214="zákl. přenesená",K214,0)</f>
        <v>0</v>
      </c>
      <c r="BH214" s="221">
        <f>IF(O214="sníž. přenesená",K214,0)</f>
        <v>0</v>
      </c>
      <c r="BI214" s="221">
        <f>IF(O214="nulová",K214,0)</f>
        <v>0</v>
      </c>
      <c r="BJ214" s="15" t="s">
        <v>153</v>
      </c>
      <c r="BK214" s="221">
        <f>ROUND(P214*H214,2)</f>
        <v>0</v>
      </c>
      <c r="BL214" s="15" t="s">
        <v>147</v>
      </c>
      <c r="BM214" s="220" t="s">
        <v>402</v>
      </c>
    </row>
    <row r="215" s="1" customFormat="1">
      <c r="B215" s="36"/>
      <c r="C215" s="37"/>
      <c r="D215" s="222" t="s">
        <v>155</v>
      </c>
      <c r="E215" s="37"/>
      <c r="F215" s="223" t="s">
        <v>403</v>
      </c>
      <c r="G215" s="37"/>
      <c r="H215" s="37"/>
      <c r="I215" s="128"/>
      <c r="J215" s="128"/>
      <c r="K215" s="37"/>
      <c r="L215" s="37"/>
      <c r="M215" s="41"/>
      <c r="N215" s="224"/>
      <c r="O215" s="81"/>
      <c r="P215" s="81"/>
      <c r="Q215" s="81"/>
      <c r="R215" s="81"/>
      <c r="S215" s="81"/>
      <c r="T215" s="81"/>
      <c r="U215" s="81"/>
      <c r="V215" s="81"/>
      <c r="W215" s="81"/>
      <c r="X215" s="82"/>
      <c r="AT215" s="15" t="s">
        <v>155</v>
      </c>
      <c r="AU215" s="15" t="s">
        <v>153</v>
      </c>
    </row>
    <row r="216" s="1" customFormat="1" ht="24" customHeight="1">
      <c r="B216" s="36"/>
      <c r="C216" s="208" t="s">
        <v>404</v>
      </c>
      <c r="D216" s="208" t="s">
        <v>148</v>
      </c>
      <c r="E216" s="209" t="s">
        <v>405</v>
      </c>
      <c r="F216" s="210" t="s">
        <v>406</v>
      </c>
      <c r="G216" s="211" t="s">
        <v>251</v>
      </c>
      <c r="H216" s="212">
        <v>0.67000000000000004</v>
      </c>
      <c r="I216" s="213"/>
      <c r="J216" s="213"/>
      <c r="K216" s="214">
        <f>ROUND(P216*H216,2)</f>
        <v>0</v>
      </c>
      <c r="L216" s="210" t="s">
        <v>152</v>
      </c>
      <c r="M216" s="41"/>
      <c r="N216" s="215" t="s">
        <v>20</v>
      </c>
      <c r="O216" s="216" t="s">
        <v>48</v>
      </c>
      <c r="P216" s="217">
        <f>I216+J216</f>
        <v>0</v>
      </c>
      <c r="Q216" s="217">
        <f>ROUND(I216*H216,2)</f>
        <v>0</v>
      </c>
      <c r="R216" s="217">
        <f>ROUND(J216*H216,2)</f>
        <v>0</v>
      </c>
      <c r="S216" s="81"/>
      <c r="T216" s="218">
        <f>S216*H216</f>
        <v>0</v>
      </c>
      <c r="U216" s="218">
        <v>0.00084000000000000003</v>
      </c>
      <c r="V216" s="218">
        <f>U216*H216</f>
        <v>0.00056280000000000002</v>
      </c>
      <c r="W216" s="218">
        <v>0.02</v>
      </c>
      <c r="X216" s="219">
        <f>W216*H216</f>
        <v>0.013400000000000001</v>
      </c>
      <c r="AR216" s="220" t="s">
        <v>147</v>
      </c>
      <c r="AT216" s="220" t="s">
        <v>148</v>
      </c>
      <c r="AU216" s="220" t="s">
        <v>153</v>
      </c>
      <c r="AY216" s="15" t="s">
        <v>145</v>
      </c>
      <c r="BE216" s="221">
        <f>IF(O216="základní",K216,0)</f>
        <v>0</v>
      </c>
      <c r="BF216" s="221">
        <f>IF(O216="snížená",K216,0)</f>
        <v>0</v>
      </c>
      <c r="BG216" s="221">
        <f>IF(O216="zákl. přenesená",K216,0)</f>
        <v>0</v>
      </c>
      <c r="BH216" s="221">
        <f>IF(O216="sníž. přenesená",K216,0)</f>
        <v>0</v>
      </c>
      <c r="BI216" s="221">
        <f>IF(O216="nulová",K216,0)</f>
        <v>0</v>
      </c>
      <c r="BJ216" s="15" t="s">
        <v>153</v>
      </c>
      <c r="BK216" s="221">
        <f>ROUND(P216*H216,2)</f>
        <v>0</v>
      </c>
      <c r="BL216" s="15" t="s">
        <v>147</v>
      </c>
      <c r="BM216" s="220" t="s">
        <v>407</v>
      </c>
    </row>
    <row r="217" s="1" customFormat="1">
      <c r="B217" s="36"/>
      <c r="C217" s="37"/>
      <c r="D217" s="222" t="s">
        <v>155</v>
      </c>
      <c r="E217" s="37"/>
      <c r="F217" s="223" t="s">
        <v>408</v>
      </c>
      <c r="G217" s="37"/>
      <c r="H217" s="37"/>
      <c r="I217" s="128"/>
      <c r="J217" s="128"/>
      <c r="K217" s="37"/>
      <c r="L217" s="37"/>
      <c r="M217" s="41"/>
      <c r="N217" s="224"/>
      <c r="O217" s="81"/>
      <c r="P217" s="81"/>
      <c r="Q217" s="81"/>
      <c r="R217" s="81"/>
      <c r="S217" s="81"/>
      <c r="T217" s="81"/>
      <c r="U217" s="81"/>
      <c r="V217" s="81"/>
      <c r="W217" s="81"/>
      <c r="X217" s="82"/>
      <c r="AT217" s="15" t="s">
        <v>155</v>
      </c>
      <c r="AU217" s="15" t="s">
        <v>153</v>
      </c>
    </row>
    <row r="218" s="1" customFormat="1" ht="24" customHeight="1">
      <c r="B218" s="36"/>
      <c r="C218" s="208" t="s">
        <v>409</v>
      </c>
      <c r="D218" s="208" t="s">
        <v>148</v>
      </c>
      <c r="E218" s="209" t="s">
        <v>410</v>
      </c>
      <c r="F218" s="210" t="s">
        <v>411</v>
      </c>
      <c r="G218" s="211" t="s">
        <v>251</v>
      </c>
      <c r="H218" s="212">
        <v>0.38</v>
      </c>
      <c r="I218" s="213"/>
      <c r="J218" s="213"/>
      <c r="K218" s="214">
        <f>ROUND(P218*H218,2)</f>
        <v>0</v>
      </c>
      <c r="L218" s="210" t="s">
        <v>152</v>
      </c>
      <c r="M218" s="41"/>
      <c r="N218" s="215" t="s">
        <v>20</v>
      </c>
      <c r="O218" s="216" t="s">
        <v>48</v>
      </c>
      <c r="P218" s="217">
        <f>I218+J218</f>
        <v>0</v>
      </c>
      <c r="Q218" s="217">
        <f>ROUND(I218*H218,2)</f>
        <v>0</v>
      </c>
      <c r="R218" s="217">
        <f>ROUND(J218*H218,2)</f>
        <v>0</v>
      </c>
      <c r="S218" s="81"/>
      <c r="T218" s="218">
        <f>S218*H218</f>
        <v>0</v>
      </c>
      <c r="U218" s="218">
        <v>0.00282</v>
      </c>
      <c r="V218" s="218">
        <f>U218*H218</f>
        <v>0.0010716</v>
      </c>
      <c r="W218" s="218">
        <v>0.10100000000000001</v>
      </c>
      <c r="X218" s="219">
        <f>W218*H218</f>
        <v>0.038380000000000004</v>
      </c>
      <c r="AR218" s="220" t="s">
        <v>147</v>
      </c>
      <c r="AT218" s="220" t="s">
        <v>148</v>
      </c>
      <c r="AU218" s="220" t="s">
        <v>153</v>
      </c>
      <c r="AY218" s="15" t="s">
        <v>145</v>
      </c>
      <c r="BE218" s="221">
        <f>IF(O218="základní",K218,0)</f>
        <v>0</v>
      </c>
      <c r="BF218" s="221">
        <f>IF(O218="snížená",K218,0)</f>
        <v>0</v>
      </c>
      <c r="BG218" s="221">
        <f>IF(O218="zákl. přenesená",K218,0)</f>
        <v>0</v>
      </c>
      <c r="BH218" s="221">
        <f>IF(O218="sníž. přenesená",K218,0)</f>
        <v>0</v>
      </c>
      <c r="BI218" s="221">
        <f>IF(O218="nulová",K218,0)</f>
        <v>0</v>
      </c>
      <c r="BJ218" s="15" t="s">
        <v>153</v>
      </c>
      <c r="BK218" s="221">
        <f>ROUND(P218*H218,2)</f>
        <v>0</v>
      </c>
      <c r="BL218" s="15" t="s">
        <v>147</v>
      </c>
      <c r="BM218" s="220" t="s">
        <v>412</v>
      </c>
    </row>
    <row r="219" s="1" customFormat="1">
      <c r="B219" s="36"/>
      <c r="C219" s="37"/>
      <c r="D219" s="222" t="s">
        <v>155</v>
      </c>
      <c r="E219" s="37"/>
      <c r="F219" s="223" t="s">
        <v>413</v>
      </c>
      <c r="G219" s="37"/>
      <c r="H219" s="37"/>
      <c r="I219" s="128"/>
      <c r="J219" s="128"/>
      <c r="K219" s="37"/>
      <c r="L219" s="37"/>
      <c r="M219" s="41"/>
      <c r="N219" s="224"/>
      <c r="O219" s="81"/>
      <c r="P219" s="81"/>
      <c r="Q219" s="81"/>
      <c r="R219" s="81"/>
      <c r="S219" s="81"/>
      <c r="T219" s="81"/>
      <c r="U219" s="81"/>
      <c r="V219" s="81"/>
      <c r="W219" s="81"/>
      <c r="X219" s="82"/>
      <c r="AT219" s="15" t="s">
        <v>155</v>
      </c>
      <c r="AU219" s="15" t="s">
        <v>153</v>
      </c>
    </row>
    <row r="220" s="1" customFormat="1" ht="24" customHeight="1">
      <c r="B220" s="36"/>
      <c r="C220" s="208" t="s">
        <v>414</v>
      </c>
      <c r="D220" s="208" t="s">
        <v>148</v>
      </c>
      <c r="E220" s="209" t="s">
        <v>415</v>
      </c>
      <c r="F220" s="210" t="s">
        <v>416</v>
      </c>
      <c r="G220" s="211" t="s">
        <v>151</v>
      </c>
      <c r="H220" s="212">
        <v>102</v>
      </c>
      <c r="I220" s="213"/>
      <c r="J220" s="213"/>
      <c r="K220" s="214">
        <f>ROUND(P220*H220,2)</f>
        <v>0</v>
      </c>
      <c r="L220" s="210" t="s">
        <v>152</v>
      </c>
      <c r="M220" s="41"/>
      <c r="N220" s="215" t="s">
        <v>20</v>
      </c>
      <c r="O220" s="216" t="s">
        <v>48</v>
      </c>
      <c r="P220" s="217">
        <f>I220+J220</f>
        <v>0</v>
      </c>
      <c r="Q220" s="217">
        <f>ROUND(I220*H220,2)</f>
        <v>0</v>
      </c>
      <c r="R220" s="217">
        <f>ROUND(J220*H220,2)</f>
        <v>0</v>
      </c>
      <c r="S220" s="81"/>
      <c r="T220" s="218">
        <f>S220*H220</f>
        <v>0</v>
      </c>
      <c r="U220" s="218">
        <v>0</v>
      </c>
      <c r="V220" s="218">
        <f>U220*H220</f>
        <v>0</v>
      </c>
      <c r="W220" s="218">
        <v>0.068000000000000005</v>
      </c>
      <c r="X220" s="219">
        <f>W220*H220</f>
        <v>6.9360000000000008</v>
      </c>
      <c r="AR220" s="220" t="s">
        <v>147</v>
      </c>
      <c r="AT220" s="220" t="s">
        <v>148</v>
      </c>
      <c r="AU220" s="220" t="s">
        <v>153</v>
      </c>
      <c r="AY220" s="15" t="s">
        <v>145</v>
      </c>
      <c r="BE220" s="221">
        <f>IF(O220="základní",K220,0)</f>
        <v>0</v>
      </c>
      <c r="BF220" s="221">
        <f>IF(O220="snížená",K220,0)</f>
        <v>0</v>
      </c>
      <c r="BG220" s="221">
        <f>IF(O220="zákl. přenesená",K220,0)</f>
        <v>0</v>
      </c>
      <c r="BH220" s="221">
        <f>IF(O220="sníž. přenesená",K220,0)</f>
        <v>0</v>
      </c>
      <c r="BI220" s="221">
        <f>IF(O220="nulová",K220,0)</f>
        <v>0</v>
      </c>
      <c r="BJ220" s="15" t="s">
        <v>153</v>
      </c>
      <c r="BK220" s="221">
        <f>ROUND(P220*H220,2)</f>
        <v>0</v>
      </c>
      <c r="BL220" s="15" t="s">
        <v>147</v>
      </c>
      <c r="BM220" s="220" t="s">
        <v>417</v>
      </c>
    </row>
    <row r="221" s="1" customFormat="1">
      <c r="B221" s="36"/>
      <c r="C221" s="37"/>
      <c r="D221" s="222" t="s">
        <v>155</v>
      </c>
      <c r="E221" s="37"/>
      <c r="F221" s="223" t="s">
        <v>418</v>
      </c>
      <c r="G221" s="37"/>
      <c r="H221" s="37"/>
      <c r="I221" s="128"/>
      <c r="J221" s="128"/>
      <c r="K221" s="37"/>
      <c r="L221" s="37"/>
      <c r="M221" s="41"/>
      <c r="N221" s="224"/>
      <c r="O221" s="81"/>
      <c r="P221" s="81"/>
      <c r="Q221" s="81"/>
      <c r="R221" s="81"/>
      <c r="S221" s="81"/>
      <c r="T221" s="81"/>
      <c r="U221" s="81"/>
      <c r="V221" s="81"/>
      <c r="W221" s="81"/>
      <c r="X221" s="82"/>
      <c r="AT221" s="15" t="s">
        <v>155</v>
      </c>
      <c r="AU221" s="15" t="s">
        <v>153</v>
      </c>
    </row>
    <row r="222" s="11" customFormat="1" ht="22.8" customHeight="1">
      <c r="B222" s="191"/>
      <c r="C222" s="192"/>
      <c r="D222" s="193" t="s">
        <v>77</v>
      </c>
      <c r="E222" s="206" t="s">
        <v>419</v>
      </c>
      <c r="F222" s="206" t="s">
        <v>420</v>
      </c>
      <c r="G222" s="192"/>
      <c r="H222" s="192"/>
      <c r="I222" s="195"/>
      <c r="J222" s="195"/>
      <c r="K222" s="207">
        <f>BK222</f>
        <v>0</v>
      </c>
      <c r="L222" s="192"/>
      <c r="M222" s="197"/>
      <c r="N222" s="198"/>
      <c r="O222" s="199"/>
      <c r="P222" s="199"/>
      <c r="Q222" s="200">
        <f>SUM(Q223:Q228)</f>
        <v>0</v>
      </c>
      <c r="R222" s="200">
        <f>SUM(R223:R228)</f>
        <v>0</v>
      </c>
      <c r="S222" s="199"/>
      <c r="T222" s="201">
        <f>SUM(T223:T228)</f>
        <v>0</v>
      </c>
      <c r="U222" s="199"/>
      <c r="V222" s="201">
        <f>SUM(V223:V228)</f>
        <v>0</v>
      </c>
      <c r="W222" s="199"/>
      <c r="X222" s="202">
        <f>SUM(X223:X228)</f>
        <v>0</v>
      </c>
      <c r="AR222" s="203" t="s">
        <v>83</v>
      </c>
      <c r="AT222" s="204" t="s">
        <v>77</v>
      </c>
      <c r="AU222" s="204" t="s">
        <v>83</v>
      </c>
      <c r="AY222" s="203" t="s">
        <v>145</v>
      </c>
      <c r="BK222" s="205">
        <f>SUM(BK223:BK228)</f>
        <v>0</v>
      </c>
    </row>
    <row r="223" s="1" customFormat="1" ht="24" customHeight="1">
      <c r="B223" s="36"/>
      <c r="C223" s="208" t="s">
        <v>226</v>
      </c>
      <c r="D223" s="208" t="s">
        <v>148</v>
      </c>
      <c r="E223" s="209" t="s">
        <v>421</v>
      </c>
      <c r="F223" s="210" t="s">
        <v>422</v>
      </c>
      <c r="G223" s="211" t="s">
        <v>188</v>
      </c>
      <c r="H223" s="212">
        <v>19.294</v>
      </c>
      <c r="I223" s="213"/>
      <c r="J223" s="213"/>
      <c r="K223" s="214">
        <f>ROUND(P223*H223,2)</f>
        <v>0</v>
      </c>
      <c r="L223" s="210" t="s">
        <v>152</v>
      </c>
      <c r="M223" s="41"/>
      <c r="N223" s="215" t="s">
        <v>20</v>
      </c>
      <c r="O223" s="216" t="s">
        <v>48</v>
      </c>
      <c r="P223" s="217">
        <f>I223+J223</f>
        <v>0</v>
      </c>
      <c r="Q223" s="217">
        <f>ROUND(I223*H223,2)</f>
        <v>0</v>
      </c>
      <c r="R223" s="217">
        <f>ROUND(J223*H223,2)</f>
        <v>0</v>
      </c>
      <c r="S223" s="81"/>
      <c r="T223" s="218">
        <f>S223*H223</f>
        <v>0</v>
      </c>
      <c r="U223" s="218">
        <v>0</v>
      </c>
      <c r="V223" s="218">
        <f>U223*H223</f>
        <v>0</v>
      </c>
      <c r="W223" s="218">
        <v>0</v>
      </c>
      <c r="X223" s="219">
        <f>W223*H223</f>
        <v>0</v>
      </c>
      <c r="AR223" s="220" t="s">
        <v>147</v>
      </c>
      <c r="AT223" s="220" t="s">
        <v>148</v>
      </c>
      <c r="AU223" s="220" t="s">
        <v>153</v>
      </c>
      <c r="AY223" s="15" t="s">
        <v>145</v>
      </c>
      <c r="BE223" s="221">
        <f>IF(O223="základní",K223,0)</f>
        <v>0</v>
      </c>
      <c r="BF223" s="221">
        <f>IF(O223="snížená",K223,0)</f>
        <v>0</v>
      </c>
      <c r="BG223" s="221">
        <f>IF(O223="zákl. přenesená",K223,0)</f>
        <v>0</v>
      </c>
      <c r="BH223" s="221">
        <f>IF(O223="sníž. přenesená",K223,0)</f>
        <v>0</v>
      </c>
      <c r="BI223" s="221">
        <f>IF(O223="nulová",K223,0)</f>
        <v>0</v>
      </c>
      <c r="BJ223" s="15" t="s">
        <v>153</v>
      </c>
      <c r="BK223" s="221">
        <f>ROUND(P223*H223,2)</f>
        <v>0</v>
      </c>
      <c r="BL223" s="15" t="s">
        <v>147</v>
      </c>
      <c r="BM223" s="220" t="s">
        <v>423</v>
      </c>
    </row>
    <row r="224" s="1" customFormat="1">
      <c r="B224" s="36"/>
      <c r="C224" s="37"/>
      <c r="D224" s="222" t="s">
        <v>155</v>
      </c>
      <c r="E224" s="37"/>
      <c r="F224" s="223" t="s">
        <v>424</v>
      </c>
      <c r="G224" s="37"/>
      <c r="H224" s="37"/>
      <c r="I224" s="128"/>
      <c r="J224" s="128"/>
      <c r="K224" s="37"/>
      <c r="L224" s="37"/>
      <c r="M224" s="41"/>
      <c r="N224" s="224"/>
      <c r="O224" s="81"/>
      <c r="P224" s="81"/>
      <c r="Q224" s="81"/>
      <c r="R224" s="81"/>
      <c r="S224" s="81"/>
      <c r="T224" s="81"/>
      <c r="U224" s="81"/>
      <c r="V224" s="81"/>
      <c r="W224" s="81"/>
      <c r="X224" s="82"/>
      <c r="AT224" s="15" t="s">
        <v>155</v>
      </c>
      <c r="AU224" s="15" t="s">
        <v>153</v>
      </c>
    </row>
    <row r="225" s="1" customFormat="1" ht="24" customHeight="1">
      <c r="B225" s="36"/>
      <c r="C225" s="208" t="s">
        <v>189</v>
      </c>
      <c r="D225" s="208" t="s">
        <v>148</v>
      </c>
      <c r="E225" s="209" t="s">
        <v>425</v>
      </c>
      <c r="F225" s="210" t="s">
        <v>426</v>
      </c>
      <c r="G225" s="211" t="s">
        <v>188</v>
      </c>
      <c r="H225" s="212">
        <v>19.294</v>
      </c>
      <c r="I225" s="213"/>
      <c r="J225" s="213"/>
      <c r="K225" s="214">
        <f>ROUND(P225*H225,2)</f>
        <v>0</v>
      </c>
      <c r="L225" s="210" t="s">
        <v>152</v>
      </c>
      <c r="M225" s="41"/>
      <c r="N225" s="215" t="s">
        <v>20</v>
      </c>
      <c r="O225" s="216" t="s">
        <v>48</v>
      </c>
      <c r="P225" s="217">
        <f>I225+J225</f>
        <v>0</v>
      </c>
      <c r="Q225" s="217">
        <f>ROUND(I225*H225,2)</f>
        <v>0</v>
      </c>
      <c r="R225" s="217">
        <f>ROUND(J225*H225,2)</f>
        <v>0</v>
      </c>
      <c r="S225" s="81"/>
      <c r="T225" s="218">
        <f>S225*H225</f>
        <v>0</v>
      </c>
      <c r="U225" s="218">
        <v>0</v>
      </c>
      <c r="V225" s="218">
        <f>U225*H225</f>
        <v>0</v>
      </c>
      <c r="W225" s="218">
        <v>0</v>
      </c>
      <c r="X225" s="219">
        <f>W225*H225</f>
        <v>0</v>
      </c>
      <c r="AR225" s="220" t="s">
        <v>147</v>
      </c>
      <c r="AT225" s="220" t="s">
        <v>148</v>
      </c>
      <c r="AU225" s="220" t="s">
        <v>153</v>
      </c>
      <c r="AY225" s="15" t="s">
        <v>145</v>
      </c>
      <c r="BE225" s="221">
        <f>IF(O225="základní",K225,0)</f>
        <v>0</v>
      </c>
      <c r="BF225" s="221">
        <f>IF(O225="snížená",K225,0)</f>
        <v>0</v>
      </c>
      <c r="BG225" s="221">
        <f>IF(O225="zákl. přenesená",K225,0)</f>
        <v>0</v>
      </c>
      <c r="BH225" s="221">
        <f>IF(O225="sníž. přenesená",K225,0)</f>
        <v>0</v>
      </c>
      <c r="BI225" s="221">
        <f>IF(O225="nulová",K225,0)</f>
        <v>0</v>
      </c>
      <c r="BJ225" s="15" t="s">
        <v>153</v>
      </c>
      <c r="BK225" s="221">
        <f>ROUND(P225*H225,2)</f>
        <v>0</v>
      </c>
      <c r="BL225" s="15" t="s">
        <v>147</v>
      </c>
      <c r="BM225" s="220" t="s">
        <v>427</v>
      </c>
    </row>
    <row r="226" s="1" customFormat="1">
      <c r="B226" s="36"/>
      <c r="C226" s="37"/>
      <c r="D226" s="222" t="s">
        <v>155</v>
      </c>
      <c r="E226" s="37"/>
      <c r="F226" s="223" t="s">
        <v>428</v>
      </c>
      <c r="G226" s="37"/>
      <c r="H226" s="37"/>
      <c r="I226" s="128"/>
      <c r="J226" s="128"/>
      <c r="K226" s="37"/>
      <c r="L226" s="37"/>
      <c r="M226" s="41"/>
      <c r="N226" s="224"/>
      <c r="O226" s="81"/>
      <c r="P226" s="81"/>
      <c r="Q226" s="81"/>
      <c r="R226" s="81"/>
      <c r="S226" s="81"/>
      <c r="T226" s="81"/>
      <c r="U226" s="81"/>
      <c r="V226" s="81"/>
      <c r="W226" s="81"/>
      <c r="X226" s="82"/>
      <c r="AT226" s="15" t="s">
        <v>155</v>
      </c>
      <c r="AU226" s="15" t="s">
        <v>153</v>
      </c>
    </row>
    <row r="227" s="1" customFormat="1" ht="24" customHeight="1">
      <c r="B227" s="36"/>
      <c r="C227" s="208" t="s">
        <v>305</v>
      </c>
      <c r="D227" s="208" t="s">
        <v>148</v>
      </c>
      <c r="E227" s="209" t="s">
        <v>429</v>
      </c>
      <c r="F227" s="210" t="s">
        <v>430</v>
      </c>
      <c r="G227" s="211" t="s">
        <v>188</v>
      </c>
      <c r="H227" s="212">
        <v>0.10000000000000001</v>
      </c>
      <c r="I227" s="213"/>
      <c r="J227" s="213"/>
      <c r="K227" s="214">
        <f>ROUND(P227*H227,2)</f>
        <v>0</v>
      </c>
      <c r="L227" s="210" t="s">
        <v>152</v>
      </c>
      <c r="M227" s="41"/>
      <c r="N227" s="215" t="s">
        <v>20</v>
      </c>
      <c r="O227" s="216" t="s">
        <v>48</v>
      </c>
      <c r="P227" s="217">
        <f>I227+J227</f>
        <v>0</v>
      </c>
      <c r="Q227" s="217">
        <f>ROUND(I227*H227,2)</f>
        <v>0</v>
      </c>
      <c r="R227" s="217">
        <f>ROUND(J227*H227,2)</f>
        <v>0</v>
      </c>
      <c r="S227" s="81"/>
      <c r="T227" s="218">
        <f>S227*H227</f>
        <v>0</v>
      </c>
      <c r="U227" s="218">
        <v>0</v>
      </c>
      <c r="V227" s="218">
        <f>U227*H227</f>
        <v>0</v>
      </c>
      <c r="W227" s="218">
        <v>0</v>
      </c>
      <c r="X227" s="219">
        <f>W227*H227</f>
        <v>0</v>
      </c>
      <c r="AR227" s="220" t="s">
        <v>147</v>
      </c>
      <c r="AT227" s="220" t="s">
        <v>148</v>
      </c>
      <c r="AU227" s="220" t="s">
        <v>153</v>
      </c>
      <c r="AY227" s="15" t="s">
        <v>145</v>
      </c>
      <c r="BE227" s="221">
        <f>IF(O227="základní",K227,0)</f>
        <v>0</v>
      </c>
      <c r="BF227" s="221">
        <f>IF(O227="snížená",K227,0)</f>
        <v>0</v>
      </c>
      <c r="BG227" s="221">
        <f>IF(O227="zákl. přenesená",K227,0)</f>
        <v>0</v>
      </c>
      <c r="BH227" s="221">
        <f>IF(O227="sníž. přenesená",K227,0)</f>
        <v>0</v>
      </c>
      <c r="BI227" s="221">
        <f>IF(O227="nulová",K227,0)</f>
        <v>0</v>
      </c>
      <c r="BJ227" s="15" t="s">
        <v>153</v>
      </c>
      <c r="BK227" s="221">
        <f>ROUND(P227*H227,2)</f>
        <v>0</v>
      </c>
      <c r="BL227" s="15" t="s">
        <v>147</v>
      </c>
      <c r="BM227" s="220" t="s">
        <v>431</v>
      </c>
    </row>
    <row r="228" s="1" customFormat="1">
      <c r="B228" s="36"/>
      <c r="C228" s="37"/>
      <c r="D228" s="222" t="s">
        <v>155</v>
      </c>
      <c r="E228" s="37"/>
      <c r="F228" s="223" t="s">
        <v>432</v>
      </c>
      <c r="G228" s="37"/>
      <c r="H228" s="37"/>
      <c r="I228" s="128"/>
      <c r="J228" s="128"/>
      <c r="K228" s="37"/>
      <c r="L228" s="37"/>
      <c r="M228" s="41"/>
      <c r="N228" s="224"/>
      <c r="O228" s="81"/>
      <c r="P228" s="81"/>
      <c r="Q228" s="81"/>
      <c r="R228" s="81"/>
      <c r="S228" s="81"/>
      <c r="T228" s="81"/>
      <c r="U228" s="81"/>
      <c r="V228" s="81"/>
      <c r="W228" s="81"/>
      <c r="X228" s="82"/>
      <c r="AT228" s="15" t="s">
        <v>155</v>
      </c>
      <c r="AU228" s="15" t="s">
        <v>153</v>
      </c>
    </row>
    <row r="229" s="11" customFormat="1" ht="22.8" customHeight="1">
      <c r="B229" s="191"/>
      <c r="C229" s="192"/>
      <c r="D229" s="193" t="s">
        <v>77</v>
      </c>
      <c r="E229" s="206" t="s">
        <v>433</v>
      </c>
      <c r="F229" s="206" t="s">
        <v>434</v>
      </c>
      <c r="G229" s="192"/>
      <c r="H229" s="192"/>
      <c r="I229" s="195"/>
      <c r="J229" s="195"/>
      <c r="K229" s="207">
        <f>BK229</f>
        <v>0</v>
      </c>
      <c r="L229" s="192"/>
      <c r="M229" s="197"/>
      <c r="N229" s="198"/>
      <c r="O229" s="199"/>
      <c r="P229" s="199"/>
      <c r="Q229" s="200">
        <f>SUM(Q230:Q231)</f>
        <v>0</v>
      </c>
      <c r="R229" s="200">
        <f>SUM(R230:R231)</f>
        <v>0</v>
      </c>
      <c r="S229" s="199"/>
      <c r="T229" s="201">
        <f>SUM(T230:T231)</f>
        <v>0</v>
      </c>
      <c r="U229" s="199"/>
      <c r="V229" s="201">
        <f>SUM(V230:V231)</f>
        <v>0</v>
      </c>
      <c r="W229" s="199"/>
      <c r="X229" s="202">
        <f>SUM(X230:X231)</f>
        <v>0</v>
      </c>
      <c r="AR229" s="203" t="s">
        <v>83</v>
      </c>
      <c r="AT229" s="204" t="s">
        <v>77</v>
      </c>
      <c r="AU229" s="204" t="s">
        <v>83</v>
      </c>
      <c r="AY229" s="203" t="s">
        <v>145</v>
      </c>
      <c r="BK229" s="205">
        <f>SUM(BK230:BK231)</f>
        <v>0</v>
      </c>
    </row>
    <row r="230" s="1" customFormat="1" ht="24" customHeight="1">
      <c r="B230" s="36"/>
      <c r="C230" s="208" t="s">
        <v>8</v>
      </c>
      <c r="D230" s="208" t="s">
        <v>148</v>
      </c>
      <c r="E230" s="209" t="s">
        <v>435</v>
      </c>
      <c r="F230" s="210" t="s">
        <v>436</v>
      </c>
      <c r="G230" s="211" t="s">
        <v>188</v>
      </c>
      <c r="H230" s="212">
        <v>13.522</v>
      </c>
      <c r="I230" s="213"/>
      <c r="J230" s="213"/>
      <c r="K230" s="214">
        <f>ROUND(P230*H230,2)</f>
        <v>0</v>
      </c>
      <c r="L230" s="210" t="s">
        <v>152</v>
      </c>
      <c r="M230" s="41"/>
      <c r="N230" s="215" t="s">
        <v>20</v>
      </c>
      <c r="O230" s="216" t="s">
        <v>48</v>
      </c>
      <c r="P230" s="217">
        <f>I230+J230</f>
        <v>0</v>
      </c>
      <c r="Q230" s="217">
        <f>ROUND(I230*H230,2)</f>
        <v>0</v>
      </c>
      <c r="R230" s="217">
        <f>ROUND(J230*H230,2)</f>
        <v>0</v>
      </c>
      <c r="S230" s="81"/>
      <c r="T230" s="218">
        <f>S230*H230</f>
        <v>0</v>
      </c>
      <c r="U230" s="218">
        <v>0</v>
      </c>
      <c r="V230" s="218">
        <f>U230*H230</f>
        <v>0</v>
      </c>
      <c r="W230" s="218">
        <v>0</v>
      </c>
      <c r="X230" s="219">
        <f>W230*H230</f>
        <v>0</v>
      </c>
      <c r="AR230" s="220" t="s">
        <v>147</v>
      </c>
      <c r="AT230" s="220" t="s">
        <v>148</v>
      </c>
      <c r="AU230" s="220" t="s">
        <v>153</v>
      </c>
      <c r="AY230" s="15" t="s">
        <v>145</v>
      </c>
      <c r="BE230" s="221">
        <f>IF(O230="základní",K230,0)</f>
        <v>0</v>
      </c>
      <c r="BF230" s="221">
        <f>IF(O230="snížená",K230,0)</f>
        <v>0</v>
      </c>
      <c r="BG230" s="221">
        <f>IF(O230="zákl. přenesená",K230,0)</f>
        <v>0</v>
      </c>
      <c r="BH230" s="221">
        <f>IF(O230="sníž. přenesená",K230,0)</f>
        <v>0</v>
      </c>
      <c r="BI230" s="221">
        <f>IF(O230="nulová",K230,0)</f>
        <v>0</v>
      </c>
      <c r="BJ230" s="15" t="s">
        <v>153</v>
      </c>
      <c r="BK230" s="221">
        <f>ROUND(P230*H230,2)</f>
        <v>0</v>
      </c>
      <c r="BL230" s="15" t="s">
        <v>147</v>
      </c>
      <c r="BM230" s="220" t="s">
        <v>437</v>
      </c>
    </row>
    <row r="231" s="1" customFormat="1">
      <c r="B231" s="36"/>
      <c r="C231" s="37"/>
      <c r="D231" s="222" t="s">
        <v>155</v>
      </c>
      <c r="E231" s="37"/>
      <c r="F231" s="223" t="s">
        <v>438</v>
      </c>
      <c r="G231" s="37"/>
      <c r="H231" s="37"/>
      <c r="I231" s="128"/>
      <c r="J231" s="128"/>
      <c r="K231" s="37"/>
      <c r="L231" s="37"/>
      <c r="M231" s="41"/>
      <c r="N231" s="224"/>
      <c r="O231" s="81"/>
      <c r="P231" s="81"/>
      <c r="Q231" s="81"/>
      <c r="R231" s="81"/>
      <c r="S231" s="81"/>
      <c r="T231" s="81"/>
      <c r="U231" s="81"/>
      <c r="V231" s="81"/>
      <c r="W231" s="81"/>
      <c r="X231" s="82"/>
      <c r="AT231" s="15" t="s">
        <v>155</v>
      </c>
      <c r="AU231" s="15" t="s">
        <v>153</v>
      </c>
    </row>
    <row r="232" s="11" customFormat="1" ht="25.92" customHeight="1">
      <c r="B232" s="191"/>
      <c r="C232" s="192"/>
      <c r="D232" s="193" t="s">
        <v>77</v>
      </c>
      <c r="E232" s="194" t="s">
        <v>439</v>
      </c>
      <c r="F232" s="194" t="s">
        <v>440</v>
      </c>
      <c r="G232" s="192"/>
      <c r="H232" s="192"/>
      <c r="I232" s="195"/>
      <c r="J232" s="195"/>
      <c r="K232" s="196">
        <f>BK232</f>
        <v>0</v>
      </c>
      <c r="L232" s="192"/>
      <c r="M232" s="197"/>
      <c r="N232" s="198"/>
      <c r="O232" s="199"/>
      <c r="P232" s="199"/>
      <c r="Q232" s="200">
        <f>Q233+Q258+Q295+Q328+Q393+Q404+Q413+Q442+Q467+Q502+Q505+Q546+Q551+Q610+Q621+Q633+Q649+Q671</f>
        <v>0</v>
      </c>
      <c r="R232" s="200">
        <f>R233+R258+R295+R328+R393+R404+R413+R442+R467+R502+R505+R546+R551+R610+R621+R633+R649+R671</f>
        <v>0</v>
      </c>
      <c r="S232" s="199"/>
      <c r="T232" s="201">
        <f>T233+T258+T295+T328+T393+T404+T413+T442+T467+T502+T505+T546+T551+T610+T621+T633+T649+T671</f>
        <v>0</v>
      </c>
      <c r="U232" s="199"/>
      <c r="V232" s="201">
        <f>V233+V258+V295+V328+V393+V404+V413+V442+V467+V502+V505+V546+V551+V610+V621+V633+V649+V671</f>
        <v>33.756097590000003</v>
      </c>
      <c r="W232" s="199"/>
      <c r="X232" s="202">
        <f>X233+X258+X295+X328+X393+X404+X413+X442+X467+X502+X505+X546+X551+X610+X621+X633+X649+X671</f>
        <v>3.4967649999999999</v>
      </c>
      <c r="AR232" s="203" t="s">
        <v>153</v>
      </c>
      <c r="AT232" s="204" t="s">
        <v>77</v>
      </c>
      <c r="AU232" s="204" t="s">
        <v>78</v>
      </c>
      <c r="AY232" s="203" t="s">
        <v>145</v>
      </c>
      <c r="BK232" s="205">
        <f>BK233+BK258+BK295+BK328+BK393+BK404+BK413+BK442+BK467+BK502+BK505+BK546+BK551+BK610+BK621+BK633+BK649+BK671</f>
        <v>0</v>
      </c>
    </row>
    <row r="233" s="11" customFormat="1" ht="22.8" customHeight="1">
      <c r="B233" s="191"/>
      <c r="C233" s="192"/>
      <c r="D233" s="193" t="s">
        <v>77</v>
      </c>
      <c r="E233" s="206" t="s">
        <v>441</v>
      </c>
      <c r="F233" s="206" t="s">
        <v>442</v>
      </c>
      <c r="G233" s="192"/>
      <c r="H233" s="192"/>
      <c r="I233" s="195"/>
      <c r="J233" s="195"/>
      <c r="K233" s="207">
        <f>BK233</f>
        <v>0</v>
      </c>
      <c r="L233" s="192"/>
      <c r="M233" s="197"/>
      <c r="N233" s="198"/>
      <c r="O233" s="199"/>
      <c r="P233" s="199"/>
      <c r="Q233" s="200">
        <f>SUM(Q234:Q257)</f>
        <v>0</v>
      </c>
      <c r="R233" s="200">
        <f>SUM(R234:R257)</f>
        <v>0</v>
      </c>
      <c r="S233" s="199"/>
      <c r="T233" s="201">
        <f>SUM(T234:T257)</f>
        <v>0</v>
      </c>
      <c r="U233" s="199"/>
      <c r="V233" s="201">
        <f>SUM(V234:V257)</f>
        <v>0.055618799999999996</v>
      </c>
      <c r="W233" s="199"/>
      <c r="X233" s="202">
        <f>SUM(X234:X257)</f>
        <v>0</v>
      </c>
      <c r="AR233" s="203" t="s">
        <v>153</v>
      </c>
      <c r="AT233" s="204" t="s">
        <v>77</v>
      </c>
      <c r="AU233" s="204" t="s">
        <v>83</v>
      </c>
      <c r="AY233" s="203" t="s">
        <v>145</v>
      </c>
      <c r="BK233" s="205">
        <f>SUM(BK234:BK257)</f>
        <v>0</v>
      </c>
    </row>
    <row r="234" s="1" customFormat="1" ht="24" customHeight="1">
      <c r="B234" s="36"/>
      <c r="C234" s="208" t="s">
        <v>443</v>
      </c>
      <c r="D234" s="208" t="s">
        <v>148</v>
      </c>
      <c r="E234" s="209" t="s">
        <v>444</v>
      </c>
      <c r="F234" s="210" t="s">
        <v>445</v>
      </c>
      <c r="G234" s="211" t="s">
        <v>182</v>
      </c>
      <c r="H234" s="212">
        <v>2</v>
      </c>
      <c r="I234" s="213"/>
      <c r="J234" s="213"/>
      <c r="K234" s="214">
        <f>ROUND(P234*H234,2)</f>
        <v>0</v>
      </c>
      <c r="L234" s="210" t="s">
        <v>152</v>
      </c>
      <c r="M234" s="41"/>
      <c r="N234" s="215" t="s">
        <v>20</v>
      </c>
      <c r="O234" s="216" t="s">
        <v>48</v>
      </c>
      <c r="P234" s="217">
        <f>I234+J234</f>
        <v>0</v>
      </c>
      <c r="Q234" s="217">
        <f>ROUND(I234*H234,2)</f>
        <v>0</v>
      </c>
      <c r="R234" s="217">
        <f>ROUND(J234*H234,2)</f>
        <v>0</v>
      </c>
      <c r="S234" s="81"/>
      <c r="T234" s="218">
        <f>S234*H234</f>
        <v>0</v>
      </c>
      <c r="U234" s="218">
        <v>0.019019999999999999</v>
      </c>
      <c r="V234" s="218">
        <f>U234*H234</f>
        <v>0.038039999999999997</v>
      </c>
      <c r="W234" s="218">
        <v>0</v>
      </c>
      <c r="X234" s="219">
        <f>W234*H234</f>
        <v>0</v>
      </c>
      <c r="AR234" s="220" t="s">
        <v>446</v>
      </c>
      <c r="AT234" s="220" t="s">
        <v>148</v>
      </c>
      <c r="AU234" s="220" t="s">
        <v>153</v>
      </c>
      <c r="AY234" s="15" t="s">
        <v>145</v>
      </c>
      <c r="BE234" s="221">
        <f>IF(O234="základní",K234,0)</f>
        <v>0</v>
      </c>
      <c r="BF234" s="221">
        <f>IF(O234="snížená",K234,0)</f>
        <v>0</v>
      </c>
      <c r="BG234" s="221">
        <f>IF(O234="zákl. přenesená",K234,0)</f>
        <v>0</v>
      </c>
      <c r="BH234" s="221">
        <f>IF(O234="sníž. přenesená",K234,0)</f>
        <v>0</v>
      </c>
      <c r="BI234" s="221">
        <f>IF(O234="nulová",K234,0)</f>
        <v>0</v>
      </c>
      <c r="BJ234" s="15" t="s">
        <v>153</v>
      </c>
      <c r="BK234" s="221">
        <f>ROUND(P234*H234,2)</f>
        <v>0</v>
      </c>
      <c r="BL234" s="15" t="s">
        <v>446</v>
      </c>
      <c r="BM234" s="220" t="s">
        <v>447</v>
      </c>
    </row>
    <row r="235" s="1" customFormat="1">
      <c r="B235" s="36"/>
      <c r="C235" s="37"/>
      <c r="D235" s="222" t="s">
        <v>155</v>
      </c>
      <c r="E235" s="37"/>
      <c r="F235" s="223" t="s">
        <v>448</v>
      </c>
      <c r="G235" s="37"/>
      <c r="H235" s="37"/>
      <c r="I235" s="128"/>
      <c r="J235" s="128"/>
      <c r="K235" s="37"/>
      <c r="L235" s="37"/>
      <c r="M235" s="41"/>
      <c r="N235" s="224"/>
      <c r="O235" s="81"/>
      <c r="P235" s="81"/>
      <c r="Q235" s="81"/>
      <c r="R235" s="81"/>
      <c r="S235" s="81"/>
      <c r="T235" s="81"/>
      <c r="U235" s="81"/>
      <c r="V235" s="81"/>
      <c r="W235" s="81"/>
      <c r="X235" s="82"/>
      <c r="AT235" s="15" t="s">
        <v>155</v>
      </c>
      <c r="AU235" s="15" t="s">
        <v>153</v>
      </c>
    </row>
    <row r="236" s="1" customFormat="1" ht="24" customHeight="1">
      <c r="B236" s="36"/>
      <c r="C236" s="208" t="s">
        <v>449</v>
      </c>
      <c r="D236" s="208" t="s">
        <v>148</v>
      </c>
      <c r="E236" s="209" t="s">
        <v>450</v>
      </c>
      <c r="F236" s="210" t="s">
        <v>451</v>
      </c>
      <c r="G236" s="211" t="s">
        <v>182</v>
      </c>
      <c r="H236" s="212">
        <v>2</v>
      </c>
      <c r="I236" s="213"/>
      <c r="J236" s="213"/>
      <c r="K236" s="214">
        <f>ROUND(P236*H236,2)</f>
        <v>0</v>
      </c>
      <c r="L236" s="210" t="s">
        <v>152</v>
      </c>
      <c r="M236" s="41"/>
      <c r="N236" s="215" t="s">
        <v>20</v>
      </c>
      <c r="O236" s="216" t="s">
        <v>48</v>
      </c>
      <c r="P236" s="217">
        <f>I236+J236</f>
        <v>0</v>
      </c>
      <c r="Q236" s="217">
        <f>ROUND(I236*H236,2)</f>
        <v>0</v>
      </c>
      <c r="R236" s="217">
        <f>ROUND(J236*H236,2)</f>
        <v>0</v>
      </c>
      <c r="S236" s="81"/>
      <c r="T236" s="218">
        <f>S236*H236</f>
        <v>0</v>
      </c>
      <c r="U236" s="218">
        <v>0.00247</v>
      </c>
      <c r="V236" s="218">
        <f>U236*H236</f>
        <v>0.0049399999999999999</v>
      </c>
      <c r="W236" s="218">
        <v>0</v>
      </c>
      <c r="X236" s="219">
        <f>W236*H236</f>
        <v>0</v>
      </c>
      <c r="AR236" s="220" t="s">
        <v>446</v>
      </c>
      <c r="AT236" s="220" t="s">
        <v>148</v>
      </c>
      <c r="AU236" s="220" t="s">
        <v>153</v>
      </c>
      <c r="AY236" s="15" t="s">
        <v>145</v>
      </c>
      <c r="BE236" s="221">
        <f>IF(O236="základní",K236,0)</f>
        <v>0</v>
      </c>
      <c r="BF236" s="221">
        <f>IF(O236="snížená",K236,0)</f>
        <v>0</v>
      </c>
      <c r="BG236" s="221">
        <f>IF(O236="zákl. přenesená",K236,0)</f>
        <v>0</v>
      </c>
      <c r="BH236" s="221">
        <f>IF(O236="sníž. přenesená",K236,0)</f>
        <v>0</v>
      </c>
      <c r="BI236" s="221">
        <f>IF(O236="nulová",K236,0)</f>
        <v>0</v>
      </c>
      <c r="BJ236" s="15" t="s">
        <v>153</v>
      </c>
      <c r="BK236" s="221">
        <f>ROUND(P236*H236,2)</f>
        <v>0</v>
      </c>
      <c r="BL236" s="15" t="s">
        <v>446</v>
      </c>
      <c r="BM236" s="220" t="s">
        <v>452</v>
      </c>
    </row>
    <row r="237" s="1" customFormat="1">
      <c r="B237" s="36"/>
      <c r="C237" s="37"/>
      <c r="D237" s="222" t="s">
        <v>155</v>
      </c>
      <c r="E237" s="37"/>
      <c r="F237" s="223" t="s">
        <v>453</v>
      </c>
      <c r="G237" s="37"/>
      <c r="H237" s="37"/>
      <c r="I237" s="128"/>
      <c r="J237" s="128"/>
      <c r="K237" s="37"/>
      <c r="L237" s="37"/>
      <c r="M237" s="41"/>
      <c r="N237" s="224"/>
      <c r="O237" s="81"/>
      <c r="P237" s="81"/>
      <c r="Q237" s="81"/>
      <c r="R237" s="81"/>
      <c r="S237" s="81"/>
      <c r="T237" s="81"/>
      <c r="U237" s="81"/>
      <c r="V237" s="81"/>
      <c r="W237" s="81"/>
      <c r="X237" s="82"/>
      <c r="AT237" s="15" t="s">
        <v>155</v>
      </c>
      <c r="AU237" s="15" t="s">
        <v>153</v>
      </c>
    </row>
    <row r="238" s="1" customFormat="1" ht="24" customHeight="1">
      <c r="B238" s="36"/>
      <c r="C238" s="208" t="s">
        <v>454</v>
      </c>
      <c r="D238" s="208" t="s">
        <v>148</v>
      </c>
      <c r="E238" s="209" t="s">
        <v>455</v>
      </c>
      <c r="F238" s="210" t="s">
        <v>456</v>
      </c>
      <c r="G238" s="211" t="s">
        <v>251</v>
      </c>
      <c r="H238" s="212">
        <v>3.7400000000000002</v>
      </c>
      <c r="I238" s="213"/>
      <c r="J238" s="213"/>
      <c r="K238" s="214">
        <f>ROUND(P238*H238,2)</f>
        <v>0</v>
      </c>
      <c r="L238" s="210" t="s">
        <v>152</v>
      </c>
      <c r="M238" s="41"/>
      <c r="N238" s="215" t="s">
        <v>20</v>
      </c>
      <c r="O238" s="216" t="s">
        <v>48</v>
      </c>
      <c r="P238" s="217">
        <f>I238+J238</f>
        <v>0</v>
      </c>
      <c r="Q238" s="217">
        <f>ROUND(I238*H238,2)</f>
        <v>0</v>
      </c>
      <c r="R238" s="217">
        <f>ROUND(J238*H238,2)</f>
        <v>0</v>
      </c>
      <c r="S238" s="81"/>
      <c r="T238" s="218">
        <f>S238*H238</f>
        <v>0</v>
      </c>
      <c r="U238" s="218">
        <v>0.0011000000000000001</v>
      </c>
      <c r="V238" s="218">
        <f>U238*H238</f>
        <v>0.0041140000000000005</v>
      </c>
      <c r="W238" s="218">
        <v>0</v>
      </c>
      <c r="X238" s="219">
        <f>W238*H238</f>
        <v>0</v>
      </c>
      <c r="AR238" s="220" t="s">
        <v>446</v>
      </c>
      <c r="AT238" s="220" t="s">
        <v>148</v>
      </c>
      <c r="AU238" s="220" t="s">
        <v>153</v>
      </c>
      <c r="AY238" s="15" t="s">
        <v>145</v>
      </c>
      <c r="BE238" s="221">
        <f>IF(O238="základní",K238,0)</f>
        <v>0</v>
      </c>
      <c r="BF238" s="221">
        <f>IF(O238="snížená",K238,0)</f>
        <v>0</v>
      </c>
      <c r="BG238" s="221">
        <f>IF(O238="zákl. přenesená",K238,0)</f>
        <v>0</v>
      </c>
      <c r="BH238" s="221">
        <f>IF(O238="sníž. přenesená",K238,0)</f>
        <v>0</v>
      </c>
      <c r="BI238" s="221">
        <f>IF(O238="nulová",K238,0)</f>
        <v>0</v>
      </c>
      <c r="BJ238" s="15" t="s">
        <v>153</v>
      </c>
      <c r="BK238" s="221">
        <f>ROUND(P238*H238,2)</f>
        <v>0</v>
      </c>
      <c r="BL238" s="15" t="s">
        <v>446</v>
      </c>
      <c r="BM238" s="220" t="s">
        <v>457</v>
      </c>
    </row>
    <row r="239" s="1" customFormat="1">
      <c r="B239" s="36"/>
      <c r="C239" s="37"/>
      <c r="D239" s="222" t="s">
        <v>155</v>
      </c>
      <c r="E239" s="37"/>
      <c r="F239" s="223" t="s">
        <v>458</v>
      </c>
      <c r="G239" s="37"/>
      <c r="H239" s="37"/>
      <c r="I239" s="128"/>
      <c r="J239" s="128"/>
      <c r="K239" s="37"/>
      <c r="L239" s="37"/>
      <c r="M239" s="41"/>
      <c r="N239" s="224"/>
      <c r="O239" s="81"/>
      <c r="P239" s="81"/>
      <c r="Q239" s="81"/>
      <c r="R239" s="81"/>
      <c r="S239" s="81"/>
      <c r="T239" s="81"/>
      <c r="U239" s="81"/>
      <c r="V239" s="81"/>
      <c r="W239" s="81"/>
      <c r="X239" s="82"/>
      <c r="AT239" s="15" t="s">
        <v>155</v>
      </c>
      <c r="AU239" s="15" t="s">
        <v>153</v>
      </c>
    </row>
    <row r="240" s="1" customFormat="1" ht="24" customHeight="1">
      <c r="B240" s="36"/>
      <c r="C240" s="208" t="s">
        <v>459</v>
      </c>
      <c r="D240" s="208" t="s">
        <v>148</v>
      </c>
      <c r="E240" s="209" t="s">
        <v>460</v>
      </c>
      <c r="F240" s="210" t="s">
        <v>461</v>
      </c>
      <c r="G240" s="211" t="s">
        <v>251</v>
      </c>
      <c r="H240" s="212">
        <v>4.79</v>
      </c>
      <c r="I240" s="213"/>
      <c r="J240" s="213"/>
      <c r="K240" s="214">
        <f>ROUND(P240*H240,2)</f>
        <v>0</v>
      </c>
      <c r="L240" s="210" t="s">
        <v>152</v>
      </c>
      <c r="M240" s="41"/>
      <c r="N240" s="215" t="s">
        <v>20</v>
      </c>
      <c r="O240" s="216" t="s">
        <v>48</v>
      </c>
      <c r="P240" s="217">
        <f>I240+J240</f>
        <v>0</v>
      </c>
      <c r="Q240" s="217">
        <f>ROUND(I240*H240,2)</f>
        <v>0</v>
      </c>
      <c r="R240" s="217">
        <f>ROUND(J240*H240,2)</f>
        <v>0</v>
      </c>
      <c r="S240" s="81"/>
      <c r="T240" s="218">
        <f>S240*H240</f>
        <v>0</v>
      </c>
      <c r="U240" s="218">
        <v>0.00029</v>
      </c>
      <c r="V240" s="218">
        <f>U240*H240</f>
        <v>0.0013891000000000001</v>
      </c>
      <c r="W240" s="218">
        <v>0</v>
      </c>
      <c r="X240" s="219">
        <f>W240*H240</f>
        <v>0</v>
      </c>
      <c r="AR240" s="220" t="s">
        <v>446</v>
      </c>
      <c r="AT240" s="220" t="s">
        <v>148</v>
      </c>
      <c r="AU240" s="220" t="s">
        <v>153</v>
      </c>
      <c r="AY240" s="15" t="s">
        <v>145</v>
      </c>
      <c r="BE240" s="221">
        <f>IF(O240="základní",K240,0)</f>
        <v>0</v>
      </c>
      <c r="BF240" s="221">
        <f>IF(O240="snížená",K240,0)</f>
        <v>0</v>
      </c>
      <c r="BG240" s="221">
        <f>IF(O240="zákl. přenesená",K240,0)</f>
        <v>0</v>
      </c>
      <c r="BH240" s="221">
        <f>IF(O240="sníž. přenesená",K240,0)</f>
        <v>0</v>
      </c>
      <c r="BI240" s="221">
        <f>IF(O240="nulová",K240,0)</f>
        <v>0</v>
      </c>
      <c r="BJ240" s="15" t="s">
        <v>153</v>
      </c>
      <c r="BK240" s="221">
        <f>ROUND(P240*H240,2)</f>
        <v>0</v>
      </c>
      <c r="BL240" s="15" t="s">
        <v>446</v>
      </c>
      <c r="BM240" s="220" t="s">
        <v>462</v>
      </c>
    </row>
    <row r="241" s="1" customFormat="1">
      <c r="B241" s="36"/>
      <c r="C241" s="37"/>
      <c r="D241" s="222" t="s">
        <v>155</v>
      </c>
      <c r="E241" s="37"/>
      <c r="F241" s="223" t="s">
        <v>463</v>
      </c>
      <c r="G241" s="37"/>
      <c r="H241" s="37"/>
      <c r="I241" s="128"/>
      <c r="J241" s="128"/>
      <c r="K241" s="37"/>
      <c r="L241" s="37"/>
      <c r="M241" s="41"/>
      <c r="N241" s="224"/>
      <c r="O241" s="81"/>
      <c r="P241" s="81"/>
      <c r="Q241" s="81"/>
      <c r="R241" s="81"/>
      <c r="S241" s="81"/>
      <c r="T241" s="81"/>
      <c r="U241" s="81"/>
      <c r="V241" s="81"/>
      <c r="W241" s="81"/>
      <c r="X241" s="82"/>
      <c r="AT241" s="15" t="s">
        <v>155</v>
      </c>
      <c r="AU241" s="15" t="s">
        <v>153</v>
      </c>
    </row>
    <row r="242" s="1" customFormat="1" ht="24" customHeight="1">
      <c r="B242" s="36"/>
      <c r="C242" s="208" t="s">
        <v>464</v>
      </c>
      <c r="D242" s="208" t="s">
        <v>148</v>
      </c>
      <c r="E242" s="209" t="s">
        <v>465</v>
      </c>
      <c r="F242" s="210" t="s">
        <v>466</v>
      </c>
      <c r="G242" s="211" t="s">
        <v>251</v>
      </c>
      <c r="H242" s="212">
        <v>18.579999999999998</v>
      </c>
      <c r="I242" s="213"/>
      <c r="J242" s="213"/>
      <c r="K242" s="214">
        <f>ROUND(P242*H242,2)</f>
        <v>0</v>
      </c>
      <c r="L242" s="210" t="s">
        <v>152</v>
      </c>
      <c r="M242" s="41"/>
      <c r="N242" s="215" t="s">
        <v>20</v>
      </c>
      <c r="O242" s="216" t="s">
        <v>48</v>
      </c>
      <c r="P242" s="217">
        <f>I242+J242</f>
        <v>0</v>
      </c>
      <c r="Q242" s="217">
        <f>ROUND(I242*H242,2)</f>
        <v>0</v>
      </c>
      <c r="R242" s="217">
        <f>ROUND(J242*H242,2)</f>
        <v>0</v>
      </c>
      <c r="S242" s="81"/>
      <c r="T242" s="218">
        <f>S242*H242</f>
        <v>0</v>
      </c>
      <c r="U242" s="218">
        <v>0.00035</v>
      </c>
      <c r="V242" s="218">
        <f>U242*H242</f>
        <v>0.0065029999999999992</v>
      </c>
      <c r="W242" s="218">
        <v>0</v>
      </c>
      <c r="X242" s="219">
        <f>W242*H242</f>
        <v>0</v>
      </c>
      <c r="AR242" s="220" t="s">
        <v>446</v>
      </c>
      <c r="AT242" s="220" t="s">
        <v>148</v>
      </c>
      <c r="AU242" s="220" t="s">
        <v>153</v>
      </c>
      <c r="AY242" s="15" t="s">
        <v>145</v>
      </c>
      <c r="BE242" s="221">
        <f>IF(O242="základní",K242,0)</f>
        <v>0</v>
      </c>
      <c r="BF242" s="221">
        <f>IF(O242="snížená",K242,0)</f>
        <v>0</v>
      </c>
      <c r="BG242" s="221">
        <f>IF(O242="zákl. přenesená",K242,0)</f>
        <v>0</v>
      </c>
      <c r="BH242" s="221">
        <f>IF(O242="sníž. přenesená",K242,0)</f>
        <v>0</v>
      </c>
      <c r="BI242" s="221">
        <f>IF(O242="nulová",K242,0)</f>
        <v>0</v>
      </c>
      <c r="BJ242" s="15" t="s">
        <v>153</v>
      </c>
      <c r="BK242" s="221">
        <f>ROUND(P242*H242,2)</f>
        <v>0</v>
      </c>
      <c r="BL242" s="15" t="s">
        <v>446</v>
      </c>
      <c r="BM242" s="220" t="s">
        <v>467</v>
      </c>
    </row>
    <row r="243" s="1" customFormat="1">
      <c r="B243" s="36"/>
      <c r="C243" s="37"/>
      <c r="D243" s="222" t="s">
        <v>155</v>
      </c>
      <c r="E243" s="37"/>
      <c r="F243" s="223" t="s">
        <v>468</v>
      </c>
      <c r="G243" s="37"/>
      <c r="H243" s="37"/>
      <c r="I243" s="128"/>
      <c r="J243" s="128"/>
      <c r="K243" s="37"/>
      <c r="L243" s="37"/>
      <c r="M243" s="41"/>
      <c r="N243" s="224"/>
      <c r="O243" s="81"/>
      <c r="P243" s="81"/>
      <c r="Q243" s="81"/>
      <c r="R243" s="81"/>
      <c r="S243" s="81"/>
      <c r="T243" s="81"/>
      <c r="U243" s="81"/>
      <c r="V243" s="81"/>
      <c r="W243" s="81"/>
      <c r="X243" s="82"/>
      <c r="AT243" s="15" t="s">
        <v>155</v>
      </c>
      <c r="AU243" s="15" t="s">
        <v>153</v>
      </c>
    </row>
    <row r="244" s="1" customFormat="1" ht="24" customHeight="1">
      <c r="B244" s="36"/>
      <c r="C244" s="208" t="s">
        <v>469</v>
      </c>
      <c r="D244" s="208" t="s">
        <v>148</v>
      </c>
      <c r="E244" s="209" t="s">
        <v>470</v>
      </c>
      <c r="F244" s="210" t="s">
        <v>471</v>
      </c>
      <c r="G244" s="211" t="s">
        <v>251</v>
      </c>
      <c r="H244" s="212">
        <v>1.1100000000000001</v>
      </c>
      <c r="I244" s="213"/>
      <c r="J244" s="213"/>
      <c r="K244" s="214">
        <f>ROUND(P244*H244,2)</f>
        <v>0</v>
      </c>
      <c r="L244" s="210" t="s">
        <v>152</v>
      </c>
      <c r="M244" s="41"/>
      <c r="N244" s="215" t="s">
        <v>20</v>
      </c>
      <c r="O244" s="216" t="s">
        <v>48</v>
      </c>
      <c r="P244" s="217">
        <f>I244+J244</f>
        <v>0</v>
      </c>
      <c r="Q244" s="217">
        <f>ROUND(I244*H244,2)</f>
        <v>0</v>
      </c>
      <c r="R244" s="217">
        <f>ROUND(J244*H244,2)</f>
        <v>0</v>
      </c>
      <c r="S244" s="81"/>
      <c r="T244" s="218">
        <f>S244*H244</f>
        <v>0</v>
      </c>
      <c r="U244" s="218">
        <v>0.00056999999999999998</v>
      </c>
      <c r="V244" s="218">
        <f>U244*H244</f>
        <v>0.00063270000000000004</v>
      </c>
      <c r="W244" s="218">
        <v>0</v>
      </c>
      <c r="X244" s="219">
        <f>W244*H244</f>
        <v>0</v>
      </c>
      <c r="AR244" s="220" t="s">
        <v>446</v>
      </c>
      <c r="AT244" s="220" t="s">
        <v>148</v>
      </c>
      <c r="AU244" s="220" t="s">
        <v>153</v>
      </c>
      <c r="AY244" s="15" t="s">
        <v>145</v>
      </c>
      <c r="BE244" s="221">
        <f>IF(O244="základní",K244,0)</f>
        <v>0</v>
      </c>
      <c r="BF244" s="221">
        <f>IF(O244="snížená",K244,0)</f>
        <v>0</v>
      </c>
      <c r="BG244" s="221">
        <f>IF(O244="zákl. přenesená",K244,0)</f>
        <v>0</v>
      </c>
      <c r="BH244" s="221">
        <f>IF(O244="sníž. přenesená",K244,0)</f>
        <v>0</v>
      </c>
      <c r="BI244" s="221">
        <f>IF(O244="nulová",K244,0)</f>
        <v>0</v>
      </c>
      <c r="BJ244" s="15" t="s">
        <v>153</v>
      </c>
      <c r="BK244" s="221">
        <f>ROUND(P244*H244,2)</f>
        <v>0</v>
      </c>
      <c r="BL244" s="15" t="s">
        <v>446</v>
      </c>
      <c r="BM244" s="220" t="s">
        <v>472</v>
      </c>
    </row>
    <row r="245" s="1" customFormat="1">
      <c r="B245" s="36"/>
      <c r="C245" s="37"/>
      <c r="D245" s="222" t="s">
        <v>155</v>
      </c>
      <c r="E245" s="37"/>
      <c r="F245" s="223" t="s">
        <v>473</v>
      </c>
      <c r="G245" s="37"/>
      <c r="H245" s="37"/>
      <c r="I245" s="128"/>
      <c r="J245" s="128"/>
      <c r="K245" s="37"/>
      <c r="L245" s="37"/>
      <c r="M245" s="41"/>
      <c r="N245" s="224"/>
      <c r="O245" s="81"/>
      <c r="P245" s="81"/>
      <c r="Q245" s="81"/>
      <c r="R245" s="81"/>
      <c r="S245" s="81"/>
      <c r="T245" s="81"/>
      <c r="U245" s="81"/>
      <c r="V245" s="81"/>
      <c r="W245" s="81"/>
      <c r="X245" s="82"/>
      <c r="AT245" s="15" t="s">
        <v>155</v>
      </c>
      <c r="AU245" s="15" t="s">
        <v>153</v>
      </c>
    </row>
    <row r="246" s="1" customFormat="1" ht="24" customHeight="1">
      <c r="B246" s="36"/>
      <c r="C246" s="208" t="s">
        <v>474</v>
      </c>
      <c r="D246" s="208" t="s">
        <v>148</v>
      </c>
      <c r="E246" s="209" t="s">
        <v>475</v>
      </c>
      <c r="F246" s="210" t="s">
        <v>476</v>
      </c>
      <c r="G246" s="211" t="s">
        <v>182</v>
      </c>
      <c r="H246" s="212">
        <v>5</v>
      </c>
      <c r="I246" s="213"/>
      <c r="J246" s="213"/>
      <c r="K246" s="214">
        <f>ROUND(P246*H246,2)</f>
        <v>0</v>
      </c>
      <c r="L246" s="210" t="s">
        <v>152</v>
      </c>
      <c r="M246" s="41"/>
      <c r="N246" s="215" t="s">
        <v>20</v>
      </c>
      <c r="O246" s="216" t="s">
        <v>48</v>
      </c>
      <c r="P246" s="217">
        <f>I246+J246</f>
        <v>0</v>
      </c>
      <c r="Q246" s="217">
        <f>ROUND(I246*H246,2)</f>
        <v>0</v>
      </c>
      <c r="R246" s="217">
        <f>ROUND(J246*H246,2)</f>
        <v>0</v>
      </c>
      <c r="S246" s="81"/>
      <c r="T246" s="218">
        <f>S246*H246</f>
        <v>0</v>
      </c>
      <c r="U246" s="218">
        <v>0</v>
      </c>
      <c r="V246" s="218">
        <f>U246*H246</f>
        <v>0</v>
      </c>
      <c r="W246" s="218">
        <v>0</v>
      </c>
      <c r="X246" s="219">
        <f>W246*H246</f>
        <v>0</v>
      </c>
      <c r="AR246" s="220" t="s">
        <v>446</v>
      </c>
      <c r="AT246" s="220" t="s">
        <v>148</v>
      </c>
      <c r="AU246" s="220" t="s">
        <v>153</v>
      </c>
      <c r="AY246" s="15" t="s">
        <v>145</v>
      </c>
      <c r="BE246" s="221">
        <f>IF(O246="základní",K246,0)</f>
        <v>0</v>
      </c>
      <c r="BF246" s="221">
        <f>IF(O246="snížená",K246,0)</f>
        <v>0</v>
      </c>
      <c r="BG246" s="221">
        <f>IF(O246="zákl. přenesená",K246,0)</f>
        <v>0</v>
      </c>
      <c r="BH246" s="221">
        <f>IF(O246="sníž. přenesená",K246,0)</f>
        <v>0</v>
      </c>
      <c r="BI246" s="221">
        <f>IF(O246="nulová",K246,0)</f>
        <v>0</v>
      </c>
      <c r="BJ246" s="15" t="s">
        <v>153</v>
      </c>
      <c r="BK246" s="221">
        <f>ROUND(P246*H246,2)</f>
        <v>0</v>
      </c>
      <c r="BL246" s="15" t="s">
        <v>446</v>
      </c>
      <c r="BM246" s="220" t="s">
        <v>477</v>
      </c>
    </row>
    <row r="247" s="1" customFormat="1">
      <c r="B247" s="36"/>
      <c r="C247" s="37"/>
      <c r="D247" s="222" t="s">
        <v>155</v>
      </c>
      <c r="E247" s="37"/>
      <c r="F247" s="223" t="s">
        <v>478</v>
      </c>
      <c r="G247" s="37"/>
      <c r="H247" s="37"/>
      <c r="I247" s="128"/>
      <c r="J247" s="128"/>
      <c r="K247" s="37"/>
      <c r="L247" s="37"/>
      <c r="M247" s="41"/>
      <c r="N247" s="224"/>
      <c r="O247" s="81"/>
      <c r="P247" s="81"/>
      <c r="Q247" s="81"/>
      <c r="R247" s="81"/>
      <c r="S247" s="81"/>
      <c r="T247" s="81"/>
      <c r="U247" s="81"/>
      <c r="V247" s="81"/>
      <c r="W247" s="81"/>
      <c r="X247" s="82"/>
      <c r="AT247" s="15" t="s">
        <v>155</v>
      </c>
      <c r="AU247" s="15" t="s">
        <v>153</v>
      </c>
    </row>
    <row r="248" s="1" customFormat="1" ht="24" customHeight="1">
      <c r="B248" s="36"/>
      <c r="C248" s="208" t="s">
        <v>479</v>
      </c>
      <c r="D248" s="208" t="s">
        <v>148</v>
      </c>
      <c r="E248" s="209" t="s">
        <v>480</v>
      </c>
      <c r="F248" s="210" t="s">
        <v>481</v>
      </c>
      <c r="G248" s="211" t="s">
        <v>182</v>
      </c>
      <c r="H248" s="212">
        <v>5</v>
      </c>
      <c r="I248" s="213"/>
      <c r="J248" s="213"/>
      <c r="K248" s="214">
        <f>ROUND(P248*H248,2)</f>
        <v>0</v>
      </c>
      <c r="L248" s="210" t="s">
        <v>152</v>
      </c>
      <c r="M248" s="41"/>
      <c r="N248" s="215" t="s">
        <v>20</v>
      </c>
      <c r="O248" s="216" t="s">
        <v>48</v>
      </c>
      <c r="P248" s="217">
        <f>I248+J248</f>
        <v>0</v>
      </c>
      <c r="Q248" s="217">
        <f>ROUND(I248*H248,2)</f>
        <v>0</v>
      </c>
      <c r="R248" s="217">
        <f>ROUND(J248*H248,2)</f>
        <v>0</v>
      </c>
      <c r="S248" s="81"/>
      <c r="T248" s="218">
        <f>S248*H248</f>
        <v>0</v>
      </c>
      <c r="U248" s="218">
        <v>0</v>
      </c>
      <c r="V248" s="218">
        <f>U248*H248</f>
        <v>0</v>
      </c>
      <c r="W248" s="218">
        <v>0</v>
      </c>
      <c r="X248" s="219">
        <f>W248*H248</f>
        <v>0</v>
      </c>
      <c r="AR248" s="220" t="s">
        <v>446</v>
      </c>
      <c r="AT248" s="220" t="s">
        <v>148</v>
      </c>
      <c r="AU248" s="220" t="s">
        <v>153</v>
      </c>
      <c r="AY248" s="15" t="s">
        <v>145</v>
      </c>
      <c r="BE248" s="221">
        <f>IF(O248="základní",K248,0)</f>
        <v>0</v>
      </c>
      <c r="BF248" s="221">
        <f>IF(O248="snížená",K248,0)</f>
        <v>0</v>
      </c>
      <c r="BG248" s="221">
        <f>IF(O248="zákl. přenesená",K248,0)</f>
        <v>0</v>
      </c>
      <c r="BH248" s="221">
        <f>IF(O248="sníž. přenesená",K248,0)</f>
        <v>0</v>
      </c>
      <c r="BI248" s="221">
        <f>IF(O248="nulová",K248,0)</f>
        <v>0</v>
      </c>
      <c r="BJ248" s="15" t="s">
        <v>153</v>
      </c>
      <c r="BK248" s="221">
        <f>ROUND(P248*H248,2)</f>
        <v>0</v>
      </c>
      <c r="BL248" s="15" t="s">
        <v>446</v>
      </c>
      <c r="BM248" s="220" t="s">
        <v>482</v>
      </c>
    </row>
    <row r="249" s="1" customFormat="1">
      <c r="B249" s="36"/>
      <c r="C249" s="37"/>
      <c r="D249" s="222" t="s">
        <v>155</v>
      </c>
      <c r="E249" s="37"/>
      <c r="F249" s="223" t="s">
        <v>483</v>
      </c>
      <c r="G249" s="37"/>
      <c r="H249" s="37"/>
      <c r="I249" s="128"/>
      <c r="J249" s="128"/>
      <c r="K249" s="37"/>
      <c r="L249" s="37"/>
      <c r="M249" s="41"/>
      <c r="N249" s="224"/>
      <c r="O249" s="81"/>
      <c r="P249" s="81"/>
      <c r="Q249" s="81"/>
      <c r="R249" s="81"/>
      <c r="S249" s="81"/>
      <c r="T249" s="81"/>
      <c r="U249" s="81"/>
      <c r="V249" s="81"/>
      <c r="W249" s="81"/>
      <c r="X249" s="82"/>
      <c r="AT249" s="15" t="s">
        <v>155</v>
      </c>
      <c r="AU249" s="15" t="s">
        <v>153</v>
      </c>
    </row>
    <row r="250" s="1" customFormat="1" ht="24" customHeight="1">
      <c r="B250" s="36"/>
      <c r="C250" s="208" t="s">
        <v>484</v>
      </c>
      <c r="D250" s="208" t="s">
        <v>148</v>
      </c>
      <c r="E250" s="209" t="s">
        <v>485</v>
      </c>
      <c r="F250" s="210" t="s">
        <v>486</v>
      </c>
      <c r="G250" s="211" t="s">
        <v>182</v>
      </c>
      <c r="H250" s="212">
        <v>5</v>
      </c>
      <c r="I250" s="213"/>
      <c r="J250" s="213"/>
      <c r="K250" s="214">
        <f>ROUND(P250*H250,2)</f>
        <v>0</v>
      </c>
      <c r="L250" s="210" t="s">
        <v>152</v>
      </c>
      <c r="M250" s="41"/>
      <c r="N250" s="215" t="s">
        <v>20</v>
      </c>
      <c r="O250" s="216" t="s">
        <v>48</v>
      </c>
      <c r="P250" s="217">
        <f>I250+J250</f>
        <v>0</v>
      </c>
      <c r="Q250" s="217">
        <f>ROUND(I250*H250,2)</f>
        <v>0</v>
      </c>
      <c r="R250" s="217">
        <f>ROUND(J250*H250,2)</f>
        <v>0</v>
      </c>
      <c r="S250" s="81"/>
      <c r="T250" s="218">
        <f>S250*H250</f>
        <v>0</v>
      </c>
      <c r="U250" s="218">
        <v>0</v>
      </c>
      <c r="V250" s="218">
        <f>U250*H250</f>
        <v>0</v>
      </c>
      <c r="W250" s="218">
        <v>0</v>
      </c>
      <c r="X250" s="219">
        <f>W250*H250</f>
        <v>0</v>
      </c>
      <c r="AR250" s="220" t="s">
        <v>446</v>
      </c>
      <c r="AT250" s="220" t="s">
        <v>148</v>
      </c>
      <c r="AU250" s="220" t="s">
        <v>153</v>
      </c>
      <c r="AY250" s="15" t="s">
        <v>145</v>
      </c>
      <c r="BE250" s="221">
        <f>IF(O250="základní",K250,0)</f>
        <v>0</v>
      </c>
      <c r="BF250" s="221">
        <f>IF(O250="snížená",K250,0)</f>
        <v>0</v>
      </c>
      <c r="BG250" s="221">
        <f>IF(O250="zákl. přenesená",K250,0)</f>
        <v>0</v>
      </c>
      <c r="BH250" s="221">
        <f>IF(O250="sníž. přenesená",K250,0)</f>
        <v>0</v>
      </c>
      <c r="BI250" s="221">
        <f>IF(O250="nulová",K250,0)</f>
        <v>0</v>
      </c>
      <c r="BJ250" s="15" t="s">
        <v>153</v>
      </c>
      <c r="BK250" s="221">
        <f>ROUND(P250*H250,2)</f>
        <v>0</v>
      </c>
      <c r="BL250" s="15" t="s">
        <v>446</v>
      </c>
      <c r="BM250" s="220" t="s">
        <v>487</v>
      </c>
    </row>
    <row r="251" s="1" customFormat="1">
      <c r="B251" s="36"/>
      <c r="C251" s="37"/>
      <c r="D251" s="222" t="s">
        <v>155</v>
      </c>
      <c r="E251" s="37"/>
      <c r="F251" s="223" t="s">
        <v>488</v>
      </c>
      <c r="G251" s="37"/>
      <c r="H251" s="37"/>
      <c r="I251" s="128"/>
      <c r="J251" s="128"/>
      <c r="K251" s="37"/>
      <c r="L251" s="37"/>
      <c r="M251" s="41"/>
      <c r="N251" s="224"/>
      <c r="O251" s="81"/>
      <c r="P251" s="81"/>
      <c r="Q251" s="81"/>
      <c r="R251" s="81"/>
      <c r="S251" s="81"/>
      <c r="T251" s="81"/>
      <c r="U251" s="81"/>
      <c r="V251" s="81"/>
      <c r="W251" s="81"/>
      <c r="X251" s="82"/>
      <c r="AT251" s="15" t="s">
        <v>155</v>
      </c>
      <c r="AU251" s="15" t="s">
        <v>153</v>
      </c>
    </row>
    <row r="252" s="1" customFormat="1" ht="24" customHeight="1">
      <c r="B252" s="36"/>
      <c r="C252" s="208" t="s">
        <v>489</v>
      </c>
      <c r="D252" s="208" t="s">
        <v>148</v>
      </c>
      <c r="E252" s="209" t="s">
        <v>490</v>
      </c>
      <c r="F252" s="210" t="s">
        <v>491</v>
      </c>
      <c r="G252" s="211" t="s">
        <v>251</v>
      </c>
      <c r="H252" s="212">
        <v>100</v>
      </c>
      <c r="I252" s="213"/>
      <c r="J252" s="213"/>
      <c r="K252" s="214">
        <f>ROUND(P252*H252,2)</f>
        <v>0</v>
      </c>
      <c r="L252" s="210" t="s">
        <v>152</v>
      </c>
      <c r="M252" s="41"/>
      <c r="N252" s="215" t="s">
        <v>20</v>
      </c>
      <c r="O252" s="216" t="s">
        <v>48</v>
      </c>
      <c r="P252" s="217">
        <f>I252+J252</f>
        <v>0</v>
      </c>
      <c r="Q252" s="217">
        <f>ROUND(I252*H252,2)</f>
        <v>0</v>
      </c>
      <c r="R252" s="217">
        <f>ROUND(J252*H252,2)</f>
        <v>0</v>
      </c>
      <c r="S252" s="81"/>
      <c r="T252" s="218">
        <f>S252*H252</f>
        <v>0</v>
      </c>
      <c r="U252" s="218">
        <v>0</v>
      </c>
      <c r="V252" s="218">
        <f>U252*H252</f>
        <v>0</v>
      </c>
      <c r="W252" s="218">
        <v>0</v>
      </c>
      <c r="X252" s="219">
        <f>W252*H252</f>
        <v>0</v>
      </c>
      <c r="AR252" s="220" t="s">
        <v>446</v>
      </c>
      <c r="AT252" s="220" t="s">
        <v>148</v>
      </c>
      <c r="AU252" s="220" t="s">
        <v>153</v>
      </c>
      <c r="AY252" s="15" t="s">
        <v>145</v>
      </c>
      <c r="BE252" s="221">
        <f>IF(O252="základní",K252,0)</f>
        <v>0</v>
      </c>
      <c r="BF252" s="221">
        <f>IF(O252="snížená",K252,0)</f>
        <v>0</v>
      </c>
      <c r="BG252" s="221">
        <f>IF(O252="zákl. přenesená",K252,0)</f>
        <v>0</v>
      </c>
      <c r="BH252" s="221">
        <f>IF(O252="sníž. přenesená",K252,0)</f>
        <v>0</v>
      </c>
      <c r="BI252" s="221">
        <f>IF(O252="nulová",K252,0)</f>
        <v>0</v>
      </c>
      <c r="BJ252" s="15" t="s">
        <v>153</v>
      </c>
      <c r="BK252" s="221">
        <f>ROUND(P252*H252,2)</f>
        <v>0</v>
      </c>
      <c r="BL252" s="15" t="s">
        <v>446</v>
      </c>
      <c r="BM252" s="220" t="s">
        <v>492</v>
      </c>
    </row>
    <row r="253" s="1" customFormat="1">
      <c r="B253" s="36"/>
      <c r="C253" s="37"/>
      <c r="D253" s="222" t="s">
        <v>155</v>
      </c>
      <c r="E253" s="37"/>
      <c r="F253" s="223" t="s">
        <v>493</v>
      </c>
      <c r="G253" s="37"/>
      <c r="H253" s="37"/>
      <c r="I253" s="128"/>
      <c r="J253" s="128"/>
      <c r="K253" s="37"/>
      <c r="L253" s="37"/>
      <c r="M253" s="41"/>
      <c r="N253" s="224"/>
      <c r="O253" s="81"/>
      <c r="P253" s="81"/>
      <c r="Q253" s="81"/>
      <c r="R253" s="81"/>
      <c r="S253" s="81"/>
      <c r="T253" s="81"/>
      <c r="U253" s="81"/>
      <c r="V253" s="81"/>
      <c r="W253" s="81"/>
      <c r="X253" s="82"/>
      <c r="AT253" s="15" t="s">
        <v>155</v>
      </c>
      <c r="AU253" s="15" t="s">
        <v>153</v>
      </c>
    </row>
    <row r="254" s="1" customFormat="1" ht="24" customHeight="1">
      <c r="B254" s="36"/>
      <c r="C254" s="208" t="s">
        <v>494</v>
      </c>
      <c r="D254" s="208" t="s">
        <v>148</v>
      </c>
      <c r="E254" s="209" t="s">
        <v>495</v>
      </c>
      <c r="F254" s="210" t="s">
        <v>496</v>
      </c>
      <c r="G254" s="211" t="s">
        <v>251</v>
      </c>
      <c r="H254" s="212">
        <v>20</v>
      </c>
      <c r="I254" s="213"/>
      <c r="J254" s="213"/>
      <c r="K254" s="214">
        <f>ROUND(P254*H254,2)</f>
        <v>0</v>
      </c>
      <c r="L254" s="210" t="s">
        <v>152</v>
      </c>
      <c r="M254" s="41"/>
      <c r="N254" s="215" t="s">
        <v>20</v>
      </c>
      <c r="O254" s="216" t="s">
        <v>48</v>
      </c>
      <c r="P254" s="217">
        <f>I254+J254</f>
        <v>0</v>
      </c>
      <c r="Q254" s="217">
        <f>ROUND(I254*H254,2)</f>
        <v>0</v>
      </c>
      <c r="R254" s="217">
        <f>ROUND(J254*H254,2)</f>
        <v>0</v>
      </c>
      <c r="S254" s="81"/>
      <c r="T254" s="218">
        <f>S254*H254</f>
        <v>0</v>
      </c>
      <c r="U254" s="218">
        <v>0</v>
      </c>
      <c r="V254" s="218">
        <f>U254*H254</f>
        <v>0</v>
      </c>
      <c r="W254" s="218">
        <v>0</v>
      </c>
      <c r="X254" s="219">
        <f>W254*H254</f>
        <v>0</v>
      </c>
      <c r="AR254" s="220" t="s">
        <v>446</v>
      </c>
      <c r="AT254" s="220" t="s">
        <v>148</v>
      </c>
      <c r="AU254" s="220" t="s">
        <v>153</v>
      </c>
      <c r="AY254" s="15" t="s">
        <v>145</v>
      </c>
      <c r="BE254" s="221">
        <f>IF(O254="základní",K254,0)</f>
        <v>0</v>
      </c>
      <c r="BF254" s="221">
        <f>IF(O254="snížená",K254,0)</f>
        <v>0</v>
      </c>
      <c r="BG254" s="221">
        <f>IF(O254="zákl. přenesená",K254,0)</f>
        <v>0</v>
      </c>
      <c r="BH254" s="221">
        <f>IF(O254="sníž. přenesená",K254,0)</f>
        <v>0</v>
      </c>
      <c r="BI254" s="221">
        <f>IF(O254="nulová",K254,0)</f>
        <v>0</v>
      </c>
      <c r="BJ254" s="15" t="s">
        <v>153</v>
      </c>
      <c r="BK254" s="221">
        <f>ROUND(P254*H254,2)</f>
        <v>0</v>
      </c>
      <c r="BL254" s="15" t="s">
        <v>446</v>
      </c>
      <c r="BM254" s="220" t="s">
        <v>497</v>
      </c>
    </row>
    <row r="255" s="1" customFormat="1">
      <c r="B255" s="36"/>
      <c r="C255" s="37"/>
      <c r="D255" s="222" t="s">
        <v>155</v>
      </c>
      <c r="E255" s="37"/>
      <c r="F255" s="223" t="s">
        <v>498</v>
      </c>
      <c r="G255" s="37"/>
      <c r="H255" s="37"/>
      <c r="I255" s="128"/>
      <c r="J255" s="128"/>
      <c r="K255" s="37"/>
      <c r="L255" s="37"/>
      <c r="M255" s="41"/>
      <c r="N255" s="224"/>
      <c r="O255" s="81"/>
      <c r="P255" s="81"/>
      <c r="Q255" s="81"/>
      <c r="R255" s="81"/>
      <c r="S255" s="81"/>
      <c r="T255" s="81"/>
      <c r="U255" s="81"/>
      <c r="V255" s="81"/>
      <c r="W255" s="81"/>
      <c r="X255" s="82"/>
      <c r="AT255" s="15" t="s">
        <v>155</v>
      </c>
      <c r="AU255" s="15" t="s">
        <v>153</v>
      </c>
    </row>
    <row r="256" s="1" customFormat="1" ht="24" customHeight="1">
      <c r="B256" s="36"/>
      <c r="C256" s="208" t="s">
        <v>499</v>
      </c>
      <c r="D256" s="208" t="s">
        <v>148</v>
      </c>
      <c r="E256" s="209" t="s">
        <v>500</v>
      </c>
      <c r="F256" s="210" t="s">
        <v>501</v>
      </c>
      <c r="G256" s="211" t="s">
        <v>188</v>
      </c>
      <c r="H256" s="212">
        <v>0.056000000000000001</v>
      </c>
      <c r="I256" s="213"/>
      <c r="J256" s="213"/>
      <c r="K256" s="214">
        <f>ROUND(P256*H256,2)</f>
        <v>0</v>
      </c>
      <c r="L256" s="210" t="s">
        <v>152</v>
      </c>
      <c r="M256" s="41"/>
      <c r="N256" s="215" t="s">
        <v>20</v>
      </c>
      <c r="O256" s="216" t="s">
        <v>48</v>
      </c>
      <c r="P256" s="217">
        <f>I256+J256</f>
        <v>0</v>
      </c>
      <c r="Q256" s="217">
        <f>ROUND(I256*H256,2)</f>
        <v>0</v>
      </c>
      <c r="R256" s="217">
        <f>ROUND(J256*H256,2)</f>
        <v>0</v>
      </c>
      <c r="S256" s="81"/>
      <c r="T256" s="218">
        <f>S256*H256</f>
        <v>0</v>
      </c>
      <c r="U256" s="218">
        <v>0</v>
      </c>
      <c r="V256" s="218">
        <f>U256*H256</f>
        <v>0</v>
      </c>
      <c r="W256" s="218">
        <v>0</v>
      </c>
      <c r="X256" s="219">
        <f>W256*H256</f>
        <v>0</v>
      </c>
      <c r="AR256" s="220" t="s">
        <v>446</v>
      </c>
      <c r="AT256" s="220" t="s">
        <v>148</v>
      </c>
      <c r="AU256" s="220" t="s">
        <v>153</v>
      </c>
      <c r="AY256" s="15" t="s">
        <v>145</v>
      </c>
      <c r="BE256" s="221">
        <f>IF(O256="základní",K256,0)</f>
        <v>0</v>
      </c>
      <c r="BF256" s="221">
        <f>IF(O256="snížená",K256,0)</f>
        <v>0</v>
      </c>
      <c r="BG256" s="221">
        <f>IF(O256="zákl. přenesená",K256,0)</f>
        <v>0</v>
      </c>
      <c r="BH256" s="221">
        <f>IF(O256="sníž. přenesená",K256,0)</f>
        <v>0</v>
      </c>
      <c r="BI256" s="221">
        <f>IF(O256="nulová",K256,0)</f>
        <v>0</v>
      </c>
      <c r="BJ256" s="15" t="s">
        <v>153</v>
      </c>
      <c r="BK256" s="221">
        <f>ROUND(P256*H256,2)</f>
        <v>0</v>
      </c>
      <c r="BL256" s="15" t="s">
        <v>446</v>
      </c>
      <c r="BM256" s="220" t="s">
        <v>502</v>
      </c>
    </row>
    <row r="257" s="1" customFormat="1">
      <c r="B257" s="36"/>
      <c r="C257" s="37"/>
      <c r="D257" s="222" t="s">
        <v>155</v>
      </c>
      <c r="E257" s="37"/>
      <c r="F257" s="223" t="s">
        <v>503</v>
      </c>
      <c r="G257" s="37"/>
      <c r="H257" s="37"/>
      <c r="I257" s="128"/>
      <c r="J257" s="128"/>
      <c r="K257" s="37"/>
      <c r="L257" s="37"/>
      <c r="M257" s="41"/>
      <c r="N257" s="224"/>
      <c r="O257" s="81"/>
      <c r="P257" s="81"/>
      <c r="Q257" s="81"/>
      <c r="R257" s="81"/>
      <c r="S257" s="81"/>
      <c r="T257" s="81"/>
      <c r="U257" s="81"/>
      <c r="V257" s="81"/>
      <c r="W257" s="81"/>
      <c r="X257" s="82"/>
      <c r="AT257" s="15" t="s">
        <v>155</v>
      </c>
      <c r="AU257" s="15" t="s">
        <v>153</v>
      </c>
    </row>
    <row r="258" s="11" customFormat="1" ht="22.8" customHeight="1">
      <c r="B258" s="191"/>
      <c r="C258" s="192"/>
      <c r="D258" s="193" t="s">
        <v>77</v>
      </c>
      <c r="E258" s="206" t="s">
        <v>504</v>
      </c>
      <c r="F258" s="206" t="s">
        <v>505</v>
      </c>
      <c r="G258" s="192"/>
      <c r="H258" s="192"/>
      <c r="I258" s="195"/>
      <c r="J258" s="195"/>
      <c r="K258" s="207">
        <f>BK258</f>
        <v>0</v>
      </c>
      <c r="L258" s="192"/>
      <c r="M258" s="197"/>
      <c r="N258" s="198"/>
      <c r="O258" s="199"/>
      <c r="P258" s="199"/>
      <c r="Q258" s="200">
        <f>SUM(Q259:Q294)</f>
        <v>0</v>
      </c>
      <c r="R258" s="200">
        <f>SUM(R259:R294)</f>
        <v>0</v>
      </c>
      <c r="S258" s="199"/>
      <c r="T258" s="201">
        <f>SUM(T259:T294)</f>
        <v>0</v>
      </c>
      <c r="U258" s="199"/>
      <c r="V258" s="201">
        <f>SUM(V259:V294)</f>
        <v>0.11000310000000001</v>
      </c>
      <c r="W258" s="199"/>
      <c r="X258" s="202">
        <f>SUM(X259:X294)</f>
        <v>0</v>
      </c>
      <c r="AR258" s="203" t="s">
        <v>153</v>
      </c>
      <c r="AT258" s="204" t="s">
        <v>77</v>
      </c>
      <c r="AU258" s="204" t="s">
        <v>83</v>
      </c>
      <c r="AY258" s="203" t="s">
        <v>145</v>
      </c>
      <c r="BK258" s="205">
        <f>SUM(BK259:BK294)</f>
        <v>0</v>
      </c>
    </row>
    <row r="259" s="1" customFormat="1" ht="24" customHeight="1">
      <c r="B259" s="36"/>
      <c r="C259" s="208" t="s">
        <v>506</v>
      </c>
      <c r="D259" s="208" t="s">
        <v>148</v>
      </c>
      <c r="E259" s="209" t="s">
        <v>507</v>
      </c>
      <c r="F259" s="210" t="s">
        <v>508</v>
      </c>
      <c r="G259" s="211" t="s">
        <v>251</v>
      </c>
      <c r="H259" s="212">
        <v>8.2100000000000009</v>
      </c>
      <c r="I259" s="213"/>
      <c r="J259" s="213"/>
      <c r="K259" s="214">
        <f>ROUND(P259*H259,2)</f>
        <v>0</v>
      </c>
      <c r="L259" s="210" t="s">
        <v>152</v>
      </c>
      <c r="M259" s="41"/>
      <c r="N259" s="215" t="s">
        <v>20</v>
      </c>
      <c r="O259" s="216" t="s">
        <v>48</v>
      </c>
      <c r="P259" s="217">
        <f>I259+J259</f>
        <v>0</v>
      </c>
      <c r="Q259" s="217">
        <f>ROUND(I259*H259,2)</f>
        <v>0</v>
      </c>
      <c r="R259" s="217">
        <f>ROUND(J259*H259,2)</f>
        <v>0</v>
      </c>
      <c r="S259" s="81"/>
      <c r="T259" s="218">
        <f>S259*H259</f>
        <v>0</v>
      </c>
      <c r="U259" s="218">
        <v>0.0030899999999999999</v>
      </c>
      <c r="V259" s="218">
        <f>U259*H259</f>
        <v>0.025368900000000003</v>
      </c>
      <c r="W259" s="218">
        <v>0</v>
      </c>
      <c r="X259" s="219">
        <f>W259*H259</f>
        <v>0</v>
      </c>
      <c r="AR259" s="220" t="s">
        <v>446</v>
      </c>
      <c r="AT259" s="220" t="s">
        <v>148</v>
      </c>
      <c r="AU259" s="220" t="s">
        <v>153</v>
      </c>
      <c r="AY259" s="15" t="s">
        <v>145</v>
      </c>
      <c r="BE259" s="221">
        <f>IF(O259="základní",K259,0)</f>
        <v>0</v>
      </c>
      <c r="BF259" s="221">
        <f>IF(O259="snížená",K259,0)</f>
        <v>0</v>
      </c>
      <c r="BG259" s="221">
        <f>IF(O259="zákl. přenesená",K259,0)</f>
        <v>0</v>
      </c>
      <c r="BH259" s="221">
        <f>IF(O259="sníž. přenesená",K259,0)</f>
        <v>0</v>
      </c>
      <c r="BI259" s="221">
        <f>IF(O259="nulová",K259,0)</f>
        <v>0</v>
      </c>
      <c r="BJ259" s="15" t="s">
        <v>153</v>
      </c>
      <c r="BK259" s="221">
        <f>ROUND(P259*H259,2)</f>
        <v>0</v>
      </c>
      <c r="BL259" s="15" t="s">
        <v>446</v>
      </c>
      <c r="BM259" s="220" t="s">
        <v>509</v>
      </c>
    </row>
    <row r="260" s="1" customFormat="1">
      <c r="B260" s="36"/>
      <c r="C260" s="37"/>
      <c r="D260" s="222" t="s">
        <v>155</v>
      </c>
      <c r="E260" s="37"/>
      <c r="F260" s="223" t="s">
        <v>510</v>
      </c>
      <c r="G260" s="37"/>
      <c r="H260" s="37"/>
      <c r="I260" s="128"/>
      <c r="J260" s="128"/>
      <c r="K260" s="37"/>
      <c r="L260" s="37"/>
      <c r="M260" s="41"/>
      <c r="N260" s="224"/>
      <c r="O260" s="81"/>
      <c r="P260" s="81"/>
      <c r="Q260" s="81"/>
      <c r="R260" s="81"/>
      <c r="S260" s="81"/>
      <c r="T260" s="81"/>
      <c r="U260" s="81"/>
      <c r="V260" s="81"/>
      <c r="W260" s="81"/>
      <c r="X260" s="82"/>
      <c r="AT260" s="15" t="s">
        <v>155</v>
      </c>
      <c r="AU260" s="15" t="s">
        <v>153</v>
      </c>
    </row>
    <row r="261" s="1" customFormat="1" ht="24" customHeight="1">
      <c r="B261" s="36"/>
      <c r="C261" s="208" t="s">
        <v>511</v>
      </c>
      <c r="D261" s="208" t="s">
        <v>148</v>
      </c>
      <c r="E261" s="209" t="s">
        <v>512</v>
      </c>
      <c r="F261" s="210" t="s">
        <v>513</v>
      </c>
      <c r="G261" s="211" t="s">
        <v>182</v>
      </c>
      <c r="H261" s="212">
        <v>2</v>
      </c>
      <c r="I261" s="213"/>
      <c r="J261" s="213"/>
      <c r="K261" s="214">
        <f>ROUND(P261*H261,2)</f>
        <v>0</v>
      </c>
      <c r="L261" s="210" t="s">
        <v>152</v>
      </c>
      <c r="M261" s="41"/>
      <c r="N261" s="215" t="s">
        <v>20</v>
      </c>
      <c r="O261" s="216" t="s">
        <v>48</v>
      </c>
      <c r="P261" s="217">
        <f>I261+J261</f>
        <v>0</v>
      </c>
      <c r="Q261" s="217">
        <f>ROUND(I261*H261,2)</f>
        <v>0</v>
      </c>
      <c r="R261" s="217">
        <f>ROUND(J261*H261,2)</f>
        <v>0</v>
      </c>
      <c r="S261" s="81"/>
      <c r="T261" s="218">
        <f>S261*H261</f>
        <v>0</v>
      </c>
      <c r="U261" s="218">
        <v>0.0011999999999999999</v>
      </c>
      <c r="V261" s="218">
        <f>U261*H261</f>
        <v>0.0023999999999999998</v>
      </c>
      <c r="W261" s="218">
        <v>0</v>
      </c>
      <c r="X261" s="219">
        <f>W261*H261</f>
        <v>0</v>
      </c>
      <c r="AR261" s="220" t="s">
        <v>446</v>
      </c>
      <c r="AT261" s="220" t="s">
        <v>148</v>
      </c>
      <c r="AU261" s="220" t="s">
        <v>153</v>
      </c>
      <c r="AY261" s="15" t="s">
        <v>145</v>
      </c>
      <c r="BE261" s="221">
        <f>IF(O261="základní",K261,0)</f>
        <v>0</v>
      </c>
      <c r="BF261" s="221">
        <f>IF(O261="snížená",K261,0)</f>
        <v>0</v>
      </c>
      <c r="BG261" s="221">
        <f>IF(O261="zákl. přenesená",K261,0)</f>
        <v>0</v>
      </c>
      <c r="BH261" s="221">
        <f>IF(O261="sníž. přenesená",K261,0)</f>
        <v>0</v>
      </c>
      <c r="BI261" s="221">
        <f>IF(O261="nulová",K261,0)</f>
        <v>0</v>
      </c>
      <c r="BJ261" s="15" t="s">
        <v>153</v>
      </c>
      <c r="BK261" s="221">
        <f>ROUND(P261*H261,2)</f>
        <v>0</v>
      </c>
      <c r="BL261" s="15" t="s">
        <v>446</v>
      </c>
      <c r="BM261" s="220" t="s">
        <v>514</v>
      </c>
    </row>
    <row r="262" s="1" customFormat="1">
      <c r="B262" s="36"/>
      <c r="C262" s="37"/>
      <c r="D262" s="222" t="s">
        <v>155</v>
      </c>
      <c r="E262" s="37"/>
      <c r="F262" s="223" t="s">
        <v>515</v>
      </c>
      <c r="G262" s="37"/>
      <c r="H262" s="37"/>
      <c r="I262" s="128"/>
      <c r="J262" s="128"/>
      <c r="K262" s="37"/>
      <c r="L262" s="37"/>
      <c r="M262" s="41"/>
      <c r="N262" s="224"/>
      <c r="O262" s="81"/>
      <c r="P262" s="81"/>
      <c r="Q262" s="81"/>
      <c r="R262" s="81"/>
      <c r="S262" s="81"/>
      <c r="T262" s="81"/>
      <c r="U262" s="81"/>
      <c r="V262" s="81"/>
      <c r="W262" s="81"/>
      <c r="X262" s="82"/>
      <c r="AT262" s="15" t="s">
        <v>155</v>
      </c>
      <c r="AU262" s="15" t="s">
        <v>153</v>
      </c>
    </row>
    <row r="263" s="1" customFormat="1" ht="24" customHeight="1">
      <c r="B263" s="36"/>
      <c r="C263" s="208" t="s">
        <v>516</v>
      </c>
      <c r="D263" s="208" t="s">
        <v>148</v>
      </c>
      <c r="E263" s="209" t="s">
        <v>517</v>
      </c>
      <c r="F263" s="210" t="s">
        <v>518</v>
      </c>
      <c r="G263" s="211" t="s">
        <v>182</v>
      </c>
      <c r="H263" s="212">
        <v>1</v>
      </c>
      <c r="I263" s="213"/>
      <c r="J263" s="213"/>
      <c r="K263" s="214">
        <f>ROUND(P263*H263,2)</f>
        <v>0</v>
      </c>
      <c r="L263" s="210" t="s">
        <v>152</v>
      </c>
      <c r="M263" s="41"/>
      <c r="N263" s="215" t="s">
        <v>20</v>
      </c>
      <c r="O263" s="216" t="s">
        <v>48</v>
      </c>
      <c r="P263" s="217">
        <f>I263+J263</f>
        <v>0</v>
      </c>
      <c r="Q263" s="217">
        <f>ROUND(I263*H263,2)</f>
        <v>0</v>
      </c>
      <c r="R263" s="217">
        <f>ROUND(J263*H263,2)</f>
        <v>0</v>
      </c>
      <c r="S263" s="81"/>
      <c r="T263" s="218">
        <f>S263*H263</f>
        <v>0</v>
      </c>
      <c r="U263" s="218">
        <v>0.00155</v>
      </c>
      <c r="V263" s="218">
        <f>U263*H263</f>
        <v>0.00155</v>
      </c>
      <c r="W263" s="218">
        <v>0</v>
      </c>
      <c r="X263" s="219">
        <f>W263*H263</f>
        <v>0</v>
      </c>
      <c r="AR263" s="220" t="s">
        <v>446</v>
      </c>
      <c r="AT263" s="220" t="s">
        <v>148</v>
      </c>
      <c r="AU263" s="220" t="s">
        <v>153</v>
      </c>
      <c r="AY263" s="15" t="s">
        <v>145</v>
      </c>
      <c r="BE263" s="221">
        <f>IF(O263="základní",K263,0)</f>
        <v>0</v>
      </c>
      <c r="BF263" s="221">
        <f>IF(O263="snížená",K263,0)</f>
        <v>0</v>
      </c>
      <c r="BG263" s="221">
        <f>IF(O263="zákl. přenesená",K263,0)</f>
        <v>0</v>
      </c>
      <c r="BH263" s="221">
        <f>IF(O263="sníž. přenesená",K263,0)</f>
        <v>0</v>
      </c>
      <c r="BI263" s="221">
        <f>IF(O263="nulová",K263,0)</f>
        <v>0</v>
      </c>
      <c r="BJ263" s="15" t="s">
        <v>153</v>
      </c>
      <c r="BK263" s="221">
        <f>ROUND(P263*H263,2)</f>
        <v>0</v>
      </c>
      <c r="BL263" s="15" t="s">
        <v>446</v>
      </c>
      <c r="BM263" s="220" t="s">
        <v>519</v>
      </c>
    </row>
    <row r="264" s="1" customFormat="1">
      <c r="B264" s="36"/>
      <c r="C264" s="37"/>
      <c r="D264" s="222" t="s">
        <v>155</v>
      </c>
      <c r="E264" s="37"/>
      <c r="F264" s="223" t="s">
        <v>520</v>
      </c>
      <c r="G264" s="37"/>
      <c r="H264" s="37"/>
      <c r="I264" s="128"/>
      <c r="J264" s="128"/>
      <c r="K264" s="37"/>
      <c r="L264" s="37"/>
      <c r="M264" s="41"/>
      <c r="N264" s="224"/>
      <c r="O264" s="81"/>
      <c r="P264" s="81"/>
      <c r="Q264" s="81"/>
      <c r="R264" s="81"/>
      <c r="S264" s="81"/>
      <c r="T264" s="81"/>
      <c r="U264" s="81"/>
      <c r="V264" s="81"/>
      <c r="W264" s="81"/>
      <c r="X264" s="82"/>
      <c r="AT264" s="15" t="s">
        <v>155</v>
      </c>
      <c r="AU264" s="15" t="s">
        <v>153</v>
      </c>
    </row>
    <row r="265" s="1" customFormat="1" ht="24" customHeight="1">
      <c r="B265" s="36"/>
      <c r="C265" s="208" t="s">
        <v>521</v>
      </c>
      <c r="D265" s="208" t="s">
        <v>148</v>
      </c>
      <c r="E265" s="209" t="s">
        <v>522</v>
      </c>
      <c r="F265" s="210" t="s">
        <v>523</v>
      </c>
      <c r="G265" s="211" t="s">
        <v>251</v>
      </c>
      <c r="H265" s="212">
        <v>47.32</v>
      </c>
      <c r="I265" s="213"/>
      <c r="J265" s="213"/>
      <c r="K265" s="214">
        <f>ROUND(P265*H265,2)</f>
        <v>0</v>
      </c>
      <c r="L265" s="210" t="s">
        <v>152</v>
      </c>
      <c r="M265" s="41"/>
      <c r="N265" s="215" t="s">
        <v>20</v>
      </c>
      <c r="O265" s="216" t="s">
        <v>48</v>
      </c>
      <c r="P265" s="217">
        <f>I265+J265</f>
        <v>0</v>
      </c>
      <c r="Q265" s="217">
        <f>ROUND(I265*H265,2)</f>
        <v>0</v>
      </c>
      <c r="R265" s="217">
        <f>ROUND(J265*H265,2)</f>
        <v>0</v>
      </c>
      <c r="S265" s="81"/>
      <c r="T265" s="218">
        <f>S265*H265</f>
        <v>0</v>
      </c>
      <c r="U265" s="218">
        <v>0.00042000000000000002</v>
      </c>
      <c r="V265" s="218">
        <f>U265*H265</f>
        <v>0.0198744</v>
      </c>
      <c r="W265" s="218">
        <v>0</v>
      </c>
      <c r="X265" s="219">
        <f>W265*H265</f>
        <v>0</v>
      </c>
      <c r="AR265" s="220" t="s">
        <v>446</v>
      </c>
      <c r="AT265" s="220" t="s">
        <v>148</v>
      </c>
      <c r="AU265" s="220" t="s">
        <v>153</v>
      </c>
      <c r="AY265" s="15" t="s">
        <v>145</v>
      </c>
      <c r="BE265" s="221">
        <f>IF(O265="základní",K265,0)</f>
        <v>0</v>
      </c>
      <c r="BF265" s="221">
        <f>IF(O265="snížená",K265,0)</f>
        <v>0</v>
      </c>
      <c r="BG265" s="221">
        <f>IF(O265="zákl. přenesená",K265,0)</f>
        <v>0</v>
      </c>
      <c r="BH265" s="221">
        <f>IF(O265="sníž. přenesená",K265,0)</f>
        <v>0</v>
      </c>
      <c r="BI265" s="221">
        <f>IF(O265="nulová",K265,0)</f>
        <v>0</v>
      </c>
      <c r="BJ265" s="15" t="s">
        <v>153</v>
      </c>
      <c r="BK265" s="221">
        <f>ROUND(P265*H265,2)</f>
        <v>0</v>
      </c>
      <c r="BL265" s="15" t="s">
        <v>446</v>
      </c>
      <c r="BM265" s="220" t="s">
        <v>524</v>
      </c>
    </row>
    <row r="266" s="1" customFormat="1">
      <c r="B266" s="36"/>
      <c r="C266" s="37"/>
      <c r="D266" s="222" t="s">
        <v>155</v>
      </c>
      <c r="E266" s="37"/>
      <c r="F266" s="223" t="s">
        <v>525</v>
      </c>
      <c r="G266" s="37"/>
      <c r="H266" s="37"/>
      <c r="I266" s="128"/>
      <c r="J266" s="128"/>
      <c r="K266" s="37"/>
      <c r="L266" s="37"/>
      <c r="M266" s="41"/>
      <c r="N266" s="224"/>
      <c r="O266" s="81"/>
      <c r="P266" s="81"/>
      <c r="Q266" s="81"/>
      <c r="R266" s="81"/>
      <c r="S266" s="81"/>
      <c r="T266" s="81"/>
      <c r="U266" s="81"/>
      <c r="V266" s="81"/>
      <c r="W266" s="81"/>
      <c r="X266" s="82"/>
      <c r="AT266" s="15" t="s">
        <v>155</v>
      </c>
      <c r="AU266" s="15" t="s">
        <v>153</v>
      </c>
    </row>
    <row r="267" s="1" customFormat="1" ht="24" customHeight="1">
      <c r="B267" s="36"/>
      <c r="C267" s="225" t="s">
        <v>526</v>
      </c>
      <c r="D267" s="225" t="s">
        <v>185</v>
      </c>
      <c r="E267" s="226" t="s">
        <v>527</v>
      </c>
      <c r="F267" s="227" t="s">
        <v>528</v>
      </c>
      <c r="G267" s="228" t="s">
        <v>251</v>
      </c>
      <c r="H267" s="229">
        <v>24.5</v>
      </c>
      <c r="I267" s="230"/>
      <c r="J267" s="231"/>
      <c r="K267" s="232">
        <f>ROUND(P267*H267,2)</f>
        <v>0</v>
      </c>
      <c r="L267" s="227" t="s">
        <v>152</v>
      </c>
      <c r="M267" s="233"/>
      <c r="N267" s="234" t="s">
        <v>20</v>
      </c>
      <c r="O267" s="216" t="s">
        <v>48</v>
      </c>
      <c r="P267" s="217">
        <f>I267+J267</f>
        <v>0</v>
      </c>
      <c r="Q267" s="217">
        <f>ROUND(I267*H267,2)</f>
        <v>0</v>
      </c>
      <c r="R267" s="217">
        <f>ROUND(J267*H267,2)</f>
        <v>0</v>
      </c>
      <c r="S267" s="81"/>
      <c r="T267" s="218">
        <f>S267*H267</f>
        <v>0</v>
      </c>
      <c r="U267" s="218">
        <v>0.00017000000000000001</v>
      </c>
      <c r="V267" s="218">
        <f>U267*H267</f>
        <v>0.0041650000000000003</v>
      </c>
      <c r="W267" s="218">
        <v>0</v>
      </c>
      <c r="X267" s="219">
        <f>W267*H267</f>
        <v>0</v>
      </c>
      <c r="AR267" s="220" t="s">
        <v>379</v>
      </c>
      <c r="AT267" s="220" t="s">
        <v>185</v>
      </c>
      <c r="AU267" s="220" t="s">
        <v>153</v>
      </c>
      <c r="AY267" s="15" t="s">
        <v>145</v>
      </c>
      <c r="BE267" s="221">
        <f>IF(O267="základní",K267,0)</f>
        <v>0</v>
      </c>
      <c r="BF267" s="221">
        <f>IF(O267="snížená",K267,0)</f>
        <v>0</v>
      </c>
      <c r="BG267" s="221">
        <f>IF(O267="zákl. přenesená",K267,0)</f>
        <v>0</v>
      </c>
      <c r="BH267" s="221">
        <f>IF(O267="sníž. přenesená",K267,0)</f>
        <v>0</v>
      </c>
      <c r="BI267" s="221">
        <f>IF(O267="nulová",K267,0)</f>
        <v>0</v>
      </c>
      <c r="BJ267" s="15" t="s">
        <v>153</v>
      </c>
      <c r="BK267" s="221">
        <f>ROUND(P267*H267,2)</f>
        <v>0</v>
      </c>
      <c r="BL267" s="15" t="s">
        <v>446</v>
      </c>
      <c r="BM267" s="220" t="s">
        <v>529</v>
      </c>
    </row>
    <row r="268" s="1" customFormat="1">
      <c r="B268" s="36"/>
      <c r="C268" s="37"/>
      <c r="D268" s="222" t="s">
        <v>155</v>
      </c>
      <c r="E268" s="37"/>
      <c r="F268" s="223" t="s">
        <v>528</v>
      </c>
      <c r="G268" s="37"/>
      <c r="H268" s="37"/>
      <c r="I268" s="128"/>
      <c r="J268" s="128"/>
      <c r="K268" s="37"/>
      <c r="L268" s="37"/>
      <c r="M268" s="41"/>
      <c r="N268" s="224"/>
      <c r="O268" s="81"/>
      <c r="P268" s="81"/>
      <c r="Q268" s="81"/>
      <c r="R268" s="81"/>
      <c r="S268" s="81"/>
      <c r="T268" s="81"/>
      <c r="U268" s="81"/>
      <c r="V268" s="81"/>
      <c r="W268" s="81"/>
      <c r="X268" s="82"/>
      <c r="AT268" s="15" t="s">
        <v>155</v>
      </c>
      <c r="AU268" s="15" t="s">
        <v>153</v>
      </c>
    </row>
    <row r="269" s="1" customFormat="1" ht="24" customHeight="1">
      <c r="B269" s="36"/>
      <c r="C269" s="225" t="s">
        <v>530</v>
      </c>
      <c r="D269" s="225" t="s">
        <v>185</v>
      </c>
      <c r="E269" s="226" t="s">
        <v>531</v>
      </c>
      <c r="F269" s="227" t="s">
        <v>532</v>
      </c>
      <c r="G269" s="228" t="s">
        <v>251</v>
      </c>
      <c r="H269" s="229">
        <v>22.77</v>
      </c>
      <c r="I269" s="230"/>
      <c r="J269" s="231"/>
      <c r="K269" s="232">
        <f>ROUND(P269*H269,2)</f>
        <v>0</v>
      </c>
      <c r="L269" s="227" t="s">
        <v>152</v>
      </c>
      <c r="M269" s="233"/>
      <c r="N269" s="234" t="s">
        <v>20</v>
      </c>
      <c r="O269" s="216" t="s">
        <v>48</v>
      </c>
      <c r="P269" s="217">
        <f>I269+J269</f>
        <v>0</v>
      </c>
      <c r="Q269" s="217">
        <f>ROUND(I269*H269,2)</f>
        <v>0</v>
      </c>
      <c r="R269" s="217">
        <f>ROUND(J269*H269,2)</f>
        <v>0</v>
      </c>
      <c r="S269" s="81"/>
      <c r="T269" s="218">
        <f>S269*H269</f>
        <v>0</v>
      </c>
      <c r="U269" s="218">
        <v>0.00027</v>
      </c>
      <c r="V269" s="218">
        <f>U269*H269</f>
        <v>0.0061478999999999995</v>
      </c>
      <c r="W269" s="218">
        <v>0</v>
      </c>
      <c r="X269" s="219">
        <f>W269*H269</f>
        <v>0</v>
      </c>
      <c r="AR269" s="220" t="s">
        <v>379</v>
      </c>
      <c r="AT269" s="220" t="s">
        <v>185</v>
      </c>
      <c r="AU269" s="220" t="s">
        <v>153</v>
      </c>
      <c r="AY269" s="15" t="s">
        <v>145</v>
      </c>
      <c r="BE269" s="221">
        <f>IF(O269="základní",K269,0)</f>
        <v>0</v>
      </c>
      <c r="BF269" s="221">
        <f>IF(O269="snížená",K269,0)</f>
        <v>0</v>
      </c>
      <c r="BG269" s="221">
        <f>IF(O269="zákl. přenesená",K269,0)</f>
        <v>0</v>
      </c>
      <c r="BH269" s="221">
        <f>IF(O269="sníž. přenesená",K269,0)</f>
        <v>0</v>
      </c>
      <c r="BI269" s="221">
        <f>IF(O269="nulová",K269,0)</f>
        <v>0</v>
      </c>
      <c r="BJ269" s="15" t="s">
        <v>153</v>
      </c>
      <c r="BK269" s="221">
        <f>ROUND(P269*H269,2)</f>
        <v>0</v>
      </c>
      <c r="BL269" s="15" t="s">
        <v>446</v>
      </c>
      <c r="BM269" s="220" t="s">
        <v>533</v>
      </c>
    </row>
    <row r="270" s="1" customFormat="1">
      <c r="B270" s="36"/>
      <c r="C270" s="37"/>
      <c r="D270" s="222" t="s">
        <v>155</v>
      </c>
      <c r="E270" s="37"/>
      <c r="F270" s="223" t="s">
        <v>532</v>
      </c>
      <c r="G270" s="37"/>
      <c r="H270" s="37"/>
      <c r="I270" s="128"/>
      <c r="J270" s="128"/>
      <c r="K270" s="37"/>
      <c r="L270" s="37"/>
      <c r="M270" s="41"/>
      <c r="N270" s="224"/>
      <c r="O270" s="81"/>
      <c r="P270" s="81"/>
      <c r="Q270" s="81"/>
      <c r="R270" s="81"/>
      <c r="S270" s="81"/>
      <c r="T270" s="81"/>
      <c r="U270" s="81"/>
      <c r="V270" s="81"/>
      <c r="W270" s="81"/>
      <c r="X270" s="82"/>
      <c r="AT270" s="15" t="s">
        <v>155</v>
      </c>
      <c r="AU270" s="15" t="s">
        <v>153</v>
      </c>
    </row>
    <row r="271" s="1" customFormat="1" ht="24" customHeight="1">
      <c r="B271" s="36"/>
      <c r="C271" s="208" t="s">
        <v>534</v>
      </c>
      <c r="D271" s="208" t="s">
        <v>148</v>
      </c>
      <c r="E271" s="209" t="s">
        <v>535</v>
      </c>
      <c r="F271" s="210" t="s">
        <v>536</v>
      </c>
      <c r="G271" s="211" t="s">
        <v>251</v>
      </c>
      <c r="H271" s="212">
        <v>0.37</v>
      </c>
      <c r="I271" s="213"/>
      <c r="J271" s="213"/>
      <c r="K271" s="214">
        <f>ROUND(P271*H271,2)</f>
        <v>0</v>
      </c>
      <c r="L271" s="210" t="s">
        <v>152</v>
      </c>
      <c r="M271" s="41"/>
      <c r="N271" s="215" t="s">
        <v>20</v>
      </c>
      <c r="O271" s="216" t="s">
        <v>48</v>
      </c>
      <c r="P271" s="217">
        <f>I271+J271</f>
        <v>0</v>
      </c>
      <c r="Q271" s="217">
        <f>ROUND(I271*H271,2)</f>
        <v>0</v>
      </c>
      <c r="R271" s="217">
        <f>ROUND(J271*H271,2)</f>
        <v>0</v>
      </c>
      <c r="S271" s="81"/>
      <c r="T271" s="218">
        <f>S271*H271</f>
        <v>0</v>
      </c>
      <c r="U271" s="218">
        <v>0.00050000000000000001</v>
      </c>
      <c r="V271" s="218">
        <f>U271*H271</f>
        <v>0.000185</v>
      </c>
      <c r="W271" s="218">
        <v>0</v>
      </c>
      <c r="X271" s="219">
        <f>W271*H271</f>
        <v>0</v>
      </c>
      <c r="AR271" s="220" t="s">
        <v>446</v>
      </c>
      <c r="AT271" s="220" t="s">
        <v>148</v>
      </c>
      <c r="AU271" s="220" t="s">
        <v>153</v>
      </c>
      <c r="AY271" s="15" t="s">
        <v>145</v>
      </c>
      <c r="BE271" s="221">
        <f>IF(O271="základní",K271,0)</f>
        <v>0</v>
      </c>
      <c r="BF271" s="221">
        <f>IF(O271="snížená",K271,0)</f>
        <v>0</v>
      </c>
      <c r="BG271" s="221">
        <f>IF(O271="zákl. přenesená",K271,0)</f>
        <v>0</v>
      </c>
      <c r="BH271" s="221">
        <f>IF(O271="sníž. přenesená",K271,0)</f>
        <v>0</v>
      </c>
      <c r="BI271" s="221">
        <f>IF(O271="nulová",K271,0)</f>
        <v>0</v>
      </c>
      <c r="BJ271" s="15" t="s">
        <v>153</v>
      </c>
      <c r="BK271" s="221">
        <f>ROUND(P271*H271,2)</f>
        <v>0</v>
      </c>
      <c r="BL271" s="15" t="s">
        <v>446</v>
      </c>
      <c r="BM271" s="220" t="s">
        <v>537</v>
      </c>
    </row>
    <row r="272" s="1" customFormat="1">
      <c r="B272" s="36"/>
      <c r="C272" s="37"/>
      <c r="D272" s="222" t="s">
        <v>155</v>
      </c>
      <c r="E272" s="37"/>
      <c r="F272" s="223" t="s">
        <v>538</v>
      </c>
      <c r="G272" s="37"/>
      <c r="H272" s="37"/>
      <c r="I272" s="128"/>
      <c r="J272" s="128"/>
      <c r="K272" s="37"/>
      <c r="L272" s="37"/>
      <c r="M272" s="41"/>
      <c r="N272" s="224"/>
      <c r="O272" s="81"/>
      <c r="P272" s="81"/>
      <c r="Q272" s="81"/>
      <c r="R272" s="81"/>
      <c r="S272" s="81"/>
      <c r="T272" s="81"/>
      <c r="U272" s="81"/>
      <c r="V272" s="81"/>
      <c r="W272" s="81"/>
      <c r="X272" s="82"/>
      <c r="AT272" s="15" t="s">
        <v>155</v>
      </c>
      <c r="AU272" s="15" t="s">
        <v>153</v>
      </c>
    </row>
    <row r="273" s="1" customFormat="1" ht="24" customHeight="1">
      <c r="B273" s="36"/>
      <c r="C273" s="225" t="s">
        <v>539</v>
      </c>
      <c r="D273" s="225" t="s">
        <v>185</v>
      </c>
      <c r="E273" s="226" t="s">
        <v>540</v>
      </c>
      <c r="F273" s="227" t="s">
        <v>541</v>
      </c>
      <c r="G273" s="228" t="s">
        <v>251</v>
      </c>
      <c r="H273" s="229">
        <v>0.37</v>
      </c>
      <c r="I273" s="230"/>
      <c r="J273" s="231"/>
      <c r="K273" s="232">
        <f>ROUND(P273*H273,2)</f>
        <v>0</v>
      </c>
      <c r="L273" s="227" t="s">
        <v>152</v>
      </c>
      <c r="M273" s="233"/>
      <c r="N273" s="234" t="s">
        <v>20</v>
      </c>
      <c r="O273" s="216" t="s">
        <v>48</v>
      </c>
      <c r="P273" s="217">
        <f>I273+J273</f>
        <v>0</v>
      </c>
      <c r="Q273" s="217">
        <f>ROUND(I273*H273,2)</f>
        <v>0</v>
      </c>
      <c r="R273" s="217">
        <f>ROUND(J273*H273,2)</f>
        <v>0</v>
      </c>
      <c r="S273" s="81"/>
      <c r="T273" s="218">
        <f>S273*H273</f>
        <v>0</v>
      </c>
      <c r="U273" s="218">
        <v>0.00059999999999999995</v>
      </c>
      <c r="V273" s="218">
        <f>U273*H273</f>
        <v>0.00022199999999999998</v>
      </c>
      <c r="W273" s="218">
        <v>0</v>
      </c>
      <c r="X273" s="219">
        <f>W273*H273</f>
        <v>0</v>
      </c>
      <c r="AR273" s="220" t="s">
        <v>379</v>
      </c>
      <c r="AT273" s="220" t="s">
        <v>185</v>
      </c>
      <c r="AU273" s="220" t="s">
        <v>153</v>
      </c>
      <c r="AY273" s="15" t="s">
        <v>145</v>
      </c>
      <c r="BE273" s="221">
        <f>IF(O273="základní",K273,0)</f>
        <v>0</v>
      </c>
      <c r="BF273" s="221">
        <f>IF(O273="snížená",K273,0)</f>
        <v>0</v>
      </c>
      <c r="BG273" s="221">
        <f>IF(O273="zákl. přenesená",K273,0)</f>
        <v>0</v>
      </c>
      <c r="BH273" s="221">
        <f>IF(O273="sníž. přenesená",K273,0)</f>
        <v>0</v>
      </c>
      <c r="BI273" s="221">
        <f>IF(O273="nulová",K273,0)</f>
        <v>0</v>
      </c>
      <c r="BJ273" s="15" t="s">
        <v>153</v>
      </c>
      <c r="BK273" s="221">
        <f>ROUND(P273*H273,2)</f>
        <v>0</v>
      </c>
      <c r="BL273" s="15" t="s">
        <v>446</v>
      </c>
      <c r="BM273" s="220" t="s">
        <v>542</v>
      </c>
    </row>
    <row r="274" s="1" customFormat="1">
      <c r="B274" s="36"/>
      <c r="C274" s="37"/>
      <c r="D274" s="222" t="s">
        <v>155</v>
      </c>
      <c r="E274" s="37"/>
      <c r="F274" s="223" t="s">
        <v>541</v>
      </c>
      <c r="G274" s="37"/>
      <c r="H274" s="37"/>
      <c r="I274" s="128"/>
      <c r="J274" s="128"/>
      <c r="K274" s="37"/>
      <c r="L274" s="37"/>
      <c r="M274" s="41"/>
      <c r="N274" s="224"/>
      <c r="O274" s="81"/>
      <c r="P274" s="81"/>
      <c r="Q274" s="81"/>
      <c r="R274" s="81"/>
      <c r="S274" s="81"/>
      <c r="T274" s="81"/>
      <c r="U274" s="81"/>
      <c r="V274" s="81"/>
      <c r="W274" s="81"/>
      <c r="X274" s="82"/>
      <c r="AT274" s="15" t="s">
        <v>155</v>
      </c>
      <c r="AU274" s="15" t="s">
        <v>153</v>
      </c>
    </row>
    <row r="275" s="1" customFormat="1" ht="24" customHeight="1">
      <c r="B275" s="36"/>
      <c r="C275" s="208" t="s">
        <v>543</v>
      </c>
      <c r="D275" s="208" t="s">
        <v>148</v>
      </c>
      <c r="E275" s="209" t="s">
        <v>544</v>
      </c>
      <c r="F275" s="210" t="s">
        <v>545</v>
      </c>
      <c r="G275" s="211" t="s">
        <v>182</v>
      </c>
      <c r="H275" s="212">
        <v>12</v>
      </c>
      <c r="I275" s="213"/>
      <c r="J275" s="213"/>
      <c r="K275" s="214">
        <f>ROUND(P275*H275,2)</f>
        <v>0</v>
      </c>
      <c r="L275" s="210" t="s">
        <v>152</v>
      </c>
      <c r="M275" s="41"/>
      <c r="N275" s="215" t="s">
        <v>20</v>
      </c>
      <c r="O275" s="216" t="s">
        <v>48</v>
      </c>
      <c r="P275" s="217">
        <f>I275+J275</f>
        <v>0</v>
      </c>
      <c r="Q275" s="217">
        <f>ROUND(I275*H275,2)</f>
        <v>0</v>
      </c>
      <c r="R275" s="217">
        <f>ROUND(J275*H275,2)</f>
        <v>0</v>
      </c>
      <c r="S275" s="81"/>
      <c r="T275" s="218">
        <f>S275*H275</f>
        <v>0</v>
      </c>
      <c r="U275" s="218">
        <v>8.0000000000000007E-05</v>
      </c>
      <c r="V275" s="218">
        <f>U275*H275</f>
        <v>0.00096000000000000013</v>
      </c>
      <c r="W275" s="218">
        <v>0</v>
      </c>
      <c r="X275" s="219">
        <f>W275*H275</f>
        <v>0</v>
      </c>
      <c r="AR275" s="220" t="s">
        <v>446</v>
      </c>
      <c r="AT275" s="220" t="s">
        <v>148</v>
      </c>
      <c r="AU275" s="220" t="s">
        <v>153</v>
      </c>
      <c r="AY275" s="15" t="s">
        <v>145</v>
      </c>
      <c r="BE275" s="221">
        <f>IF(O275="základní",K275,0)</f>
        <v>0</v>
      </c>
      <c r="BF275" s="221">
        <f>IF(O275="snížená",K275,0)</f>
        <v>0</v>
      </c>
      <c r="BG275" s="221">
        <f>IF(O275="zákl. přenesená",K275,0)</f>
        <v>0</v>
      </c>
      <c r="BH275" s="221">
        <f>IF(O275="sníž. přenesená",K275,0)</f>
        <v>0</v>
      </c>
      <c r="BI275" s="221">
        <f>IF(O275="nulová",K275,0)</f>
        <v>0</v>
      </c>
      <c r="BJ275" s="15" t="s">
        <v>153</v>
      </c>
      <c r="BK275" s="221">
        <f>ROUND(P275*H275,2)</f>
        <v>0</v>
      </c>
      <c r="BL275" s="15" t="s">
        <v>446</v>
      </c>
      <c r="BM275" s="220" t="s">
        <v>546</v>
      </c>
    </row>
    <row r="276" s="1" customFormat="1">
      <c r="B276" s="36"/>
      <c r="C276" s="37"/>
      <c r="D276" s="222" t="s">
        <v>155</v>
      </c>
      <c r="E276" s="37"/>
      <c r="F276" s="223" t="s">
        <v>547</v>
      </c>
      <c r="G276" s="37"/>
      <c r="H276" s="37"/>
      <c r="I276" s="128"/>
      <c r="J276" s="128"/>
      <c r="K276" s="37"/>
      <c r="L276" s="37"/>
      <c r="M276" s="41"/>
      <c r="N276" s="224"/>
      <c r="O276" s="81"/>
      <c r="P276" s="81"/>
      <c r="Q276" s="81"/>
      <c r="R276" s="81"/>
      <c r="S276" s="81"/>
      <c r="T276" s="81"/>
      <c r="U276" s="81"/>
      <c r="V276" s="81"/>
      <c r="W276" s="81"/>
      <c r="X276" s="82"/>
      <c r="AT276" s="15" t="s">
        <v>155</v>
      </c>
      <c r="AU276" s="15" t="s">
        <v>153</v>
      </c>
    </row>
    <row r="277" s="1" customFormat="1" ht="24" customHeight="1">
      <c r="B277" s="36"/>
      <c r="C277" s="208" t="s">
        <v>548</v>
      </c>
      <c r="D277" s="208" t="s">
        <v>148</v>
      </c>
      <c r="E277" s="209" t="s">
        <v>549</v>
      </c>
      <c r="F277" s="210" t="s">
        <v>550</v>
      </c>
      <c r="G277" s="211" t="s">
        <v>182</v>
      </c>
      <c r="H277" s="212">
        <v>33</v>
      </c>
      <c r="I277" s="213"/>
      <c r="J277" s="213"/>
      <c r="K277" s="214">
        <f>ROUND(P277*H277,2)</f>
        <v>0</v>
      </c>
      <c r="L277" s="210" t="s">
        <v>152</v>
      </c>
      <c r="M277" s="41"/>
      <c r="N277" s="215" t="s">
        <v>20</v>
      </c>
      <c r="O277" s="216" t="s">
        <v>48</v>
      </c>
      <c r="P277" s="217">
        <f>I277+J277</f>
        <v>0</v>
      </c>
      <c r="Q277" s="217">
        <f>ROUND(I277*H277,2)</f>
        <v>0</v>
      </c>
      <c r="R277" s="217">
        <f>ROUND(J277*H277,2)</f>
        <v>0</v>
      </c>
      <c r="S277" s="81"/>
      <c r="T277" s="218">
        <f>S277*H277</f>
        <v>0</v>
      </c>
      <c r="U277" s="218">
        <v>0</v>
      </c>
      <c r="V277" s="218">
        <f>U277*H277</f>
        <v>0</v>
      </c>
      <c r="W277" s="218">
        <v>0</v>
      </c>
      <c r="X277" s="219">
        <f>W277*H277</f>
        <v>0</v>
      </c>
      <c r="AR277" s="220" t="s">
        <v>446</v>
      </c>
      <c r="AT277" s="220" t="s">
        <v>148</v>
      </c>
      <c r="AU277" s="220" t="s">
        <v>153</v>
      </c>
      <c r="AY277" s="15" t="s">
        <v>145</v>
      </c>
      <c r="BE277" s="221">
        <f>IF(O277="základní",K277,0)</f>
        <v>0</v>
      </c>
      <c r="BF277" s="221">
        <f>IF(O277="snížená",K277,0)</f>
        <v>0</v>
      </c>
      <c r="BG277" s="221">
        <f>IF(O277="zákl. přenesená",K277,0)</f>
        <v>0</v>
      </c>
      <c r="BH277" s="221">
        <f>IF(O277="sníž. přenesená",K277,0)</f>
        <v>0</v>
      </c>
      <c r="BI277" s="221">
        <f>IF(O277="nulová",K277,0)</f>
        <v>0</v>
      </c>
      <c r="BJ277" s="15" t="s">
        <v>153</v>
      </c>
      <c r="BK277" s="221">
        <f>ROUND(P277*H277,2)</f>
        <v>0</v>
      </c>
      <c r="BL277" s="15" t="s">
        <v>446</v>
      </c>
      <c r="BM277" s="220" t="s">
        <v>551</v>
      </c>
    </row>
    <row r="278" s="1" customFormat="1">
      <c r="B278" s="36"/>
      <c r="C278" s="37"/>
      <c r="D278" s="222" t="s">
        <v>155</v>
      </c>
      <c r="E278" s="37"/>
      <c r="F278" s="223" t="s">
        <v>552</v>
      </c>
      <c r="G278" s="37"/>
      <c r="H278" s="37"/>
      <c r="I278" s="128"/>
      <c r="J278" s="128"/>
      <c r="K278" s="37"/>
      <c r="L278" s="37"/>
      <c r="M278" s="41"/>
      <c r="N278" s="224"/>
      <c r="O278" s="81"/>
      <c r="P278" s="81"/>
      <c r="Q278" s="81"/>
      <c r="R278" s="81"/>
      <c r="S278" s="81"/>
      <c r="T278" s="81"/>
      <c r="U278" s="81"/>
      <c r="V278" s="81"/>
      <c r="W278" s="81"/>
      <c r="X278" s="82"/>
      <c r="AT278" s="15" t="s">
        <v>155</v>
      </c>
      <c r="AU278" s="15" t="s">
        <v>153</v>
      </c>
    </row>
    <row r="279" s="1" customFormat="1" ht="24" customHeight="1">
      <c r="B279" s="36"/>
      <c r="C279" s="208" t="s">
        <v>553</v>
      </c>
      <c r="D279" s="208" t="s">
        <v>148</v>
      </c>
      <c r="E279" s="209" t="s">
        <v>554</v>
      </c>
      <c r="F279" s="210" t="s">
        <v>555</v>
      </c>
      <c r="G279" s="211" t="s">
        <v>182</v>
      </c>
      <c r="H279" s="212">
        <v>56</v>
      </c>
      <c r="I279" s="213"/>
      <c r="J279" s="213"/>
      <c r="K279" s="214">
        <f>ROUND(P279*H279,2)</f>
        <v>0</v>
      </c>
      <c r="L279" s="210" t="s">
        <v>152</v>
      </c>
      <c r="M279" s="41"/>
      <c r="N279" s="215" t="s">
        <v>20</v>
      </c>
      <c r="O279" s="216" t="s">
        <v>48</v>
      </c>
      <c r="P279" s="217">
        <f>I279+J279</f>
        <v>0</v>
      </c>
      <c r="Q279" s="217">
        <f>ROUND(I279*H279,2)</f>
        <v>0</v>
      </c>
      <c r="R279" s="217">
        <f>ROUND(J279*H279,2)</f>
        <v>0</v>
      </c>
      <c r="S279" s="81"/>
      <c r="T279" s="218">
        <f>S279*H279</f>
        <v>0</v>
      </c>
      <c r="U279" s="218">
        <v>0.00017000000000000001</v>
      </c>
      <c r="V279" s="218">
        <f>U279*H279</f>
        <v>0.0095200000000000007</v>
      </c>
      <c r="W279" s="218">
        <v>0</v>
      </c>
      <c r="X279" s="219">
        <f>W279*H279</f>
        <v>0</v>
      </c>
      <c r="AR279" s="220" t="s">
        <v>446</v>
      </c>
      <c r="AT279" s="220" t="s">
        <v>148</v>
      </c>
      <c r="AU279" s="220" t="s">
        <v>153</v>
      </c>
      <c r="AY279" s="15" t="s">
        <v>145</v>
      </c>
      <c r="BE279" s="221">
        <f>IF(O279="základní",K279,0)</f>
        <v>0</v>
      </c>
      <c r="BF279" s="221">
        <f>IF(O279="snížená",K279,0)</f>
        <v>0</v>
      </c>
      <c r="BG279" s="221">
        <f>IF(O279="zákl. přenesená",K279,0)</f>
        <v>0</v>
      </c>
      <c r="BH279" s="221">
        <f>IF(O279="sníž. přenesená",K279,0)</f>
        <v>0</v>
      </c>
      <c r="BI279" s="221">
        <f>IF(O279="nulová",K279,0)</f>
        <v>0</v>
      </c>
      <c r="BJ279" s="15" t="s">
        <v>153</v>
      </c>
      <c r="BK279" s="221">
        <f>ROUND(P279*H279,2)</f>
        <v>0</v>
      </c>
      <c r="BL279" s="15" t="s">
        <v>446</v>
      </c>
      <c r="BM279" s="220" t="s">
        <v>556</v>
      </c>
    </row>
    <row r="280" s="1" customFormat="1">
      <c r="B280" s="36"/>
      <c r="C280" s="37"/>
      <c r="D280" s="222" t="s">
        <v>155</v>
      </c>
      <c r="E280" s="37"/>
      <c r="F280" s="223" t="s">
        <v>557</v>
      </c>
      <c r="G280" s="37"/>
      <c r="H280" s="37"/>
      <c r="I280" s="128"/>
      <c r="J280" s="128"/>
      <c r="K280" s="37"/>
      <c r="L280" s="37"/>
      <c r="M280" s="41"/>
      <c r="N280" s="224"/>
      <c r="O280" s="81"/>
      <c r="P280" s="81"/>
      <c r="Q280" s="81"/>
      <c r="R280" s="81"/>
      <c r="S280" s="81"/>
      <c r="T280" s="81"/>
      <c r="U280" s="81"/>
      <c r="V280" s="81"/>
      <c r="W280" s="81"/>
      <c r="X280" s="82"/>
      <c r="AT280" s="15" t="s">
        <v>155</v>
      </c>
      <c r="AU280" s="15" t="s">
        <v>153</v>
      </c>
    </row>
    <row r="281" s="1" customFormat="1" ht="24" customHeight="1">
      <c r="B281" s="36"/>
      <c r="C281" s="208" t="s">
        <v>558</v>
      </c>
      <c r="D281" s="208" t="s">
        <v>148</v>
      </c>
      <c r="E281" s="209" t="s">
        <v>559</v>
      </c>
      <c r="F281" s="210" t="s">
        <v>560</v>
      </c>
      <c r="G281" s="211" t="s">
        <v>324</v>
      </c>
      <c r="H281" s="212">
        <v>1</v>
      </c>
      <c r="I281" s="213"/>
      <c r="J281" s="213"/>
      <c r="K281" s="214">
        <f>ROUND(P281*H281,2)</f>
        <v>0</v>
      </c>
      <c r="L281" s="210" t="s">
        <v>152</v>
      </c>
      <c r="M281" s="41"/>
      <c r="N281" s="215" t="s">
        <v>20</v>
      </c>
      <c r="O281" s="216" t="s">
        <v>48</v>
      </c>
      <c r="P281" s="217">
        <f>I281+J281</f>
        <v>0</v>
      </c>
      <c r="Q281" s="217">
        <f>ROUND(I281*H281,2)</f>
        <v>0</v>
      </c>
      <c r="R281" s="217">
        <f>ROUND(J281*H281,2)</f>
        <v>0</v>
      </c>
      <c r="S281" s="81"/>
      <c r="T281" s="218">
        <f>S281*H281</f>
        <v>0</v>
      </c>
      <c r="U281" s="218">
        <v>0.00056999999999999998</v>
      </c>
      <c r="V281" s="218">
        <f>U281*H281</f>
        <v>0.00056999999999999998</v>
      </c>
      <c r="W281" s="218">
        <v>0</v>
      </c>
      <c r="X281" s="219">
        <f>W281*H281</f>
        <v>0</v>
      </c>
      <c r="AR281" s="220" t="s">
        <v>446</v>
      </c>
      <c r="AT281" s="220" t="s">
        <v>148</v>
      </c>
      <c r="AU281" s="220" t="s">
        <v>153</v>
      </c>
      <c r="AY281" s="15" t="s">
        <v>145</v>
      </c>
      <c r="BE281" s="221">
        <f>IF(O281="základní",K281,0)</f>
        <v>0</v>
      </c>
      <c r="BF281" s="221">
        <f>IF(O281="snížená",K281,0)</f>
        <v>0</v>
      </c>
      <c r="BG281" s="221">
        <f>IF(O281="zákl. přenesená",K281,0)</f>
        <v>0</v>
      </c>
      <c r="BH281" s="221">
        <f>IF(O281="sníž. přenesená",K281,0)</f>
        <v>0</v>
      </c>
      <c r="BI281" s="221">
        <f>IF(O281="nulová",K281,0)</f>
        <v>0</v>
      </c>
      <c r="BJ281" s="15" t="s">
        <v>153</v>
      </c>
      <c r="BK281" s="221">
        <f>ROUND(P281*H281,2)</f>
        <v>0</v>
      </c>
      <c r="BL281" s="15" t="s">
        <v>446</v>
      </c>
      <c r="BM281" s="220" t="s">
        <v>561</v>
      </c>
    </row>
    <row r="282" s="1" customFormat="1">
      <c r="B282" s="36"/>
      <c r="C282" s="37"/>
      <c r="D282" s="222" t="s">
        <v>155</v>
      </c>
      <c r="E282" s="37"/>
      <c r="F282" s="223" t="s">
        <v>562</v>
      </c>
      <c r="G282" s="37"/>
      <c r="H282" s="37"/>
      <c r="I282" s="128"/>
      <c r="J282" s="128"/>
      <c r="K282" s="37"/>
      <c r="L282" s="37"/>
      <c r="M282" s="41"/>
      <c r="N282" s="224"/>
      <c r="O282" s="81"/>
      <c r="P282" s="81"/>
      <c r="Q282" s="81"/>
      <c r="R282" s="81"/>
      <c r="S282" s="81"/>
      <c r="T282" s="81"/>
      <c r="U282" s="81"/>
      <c r="V282" s="81"/>
      <c r="W282" s="81"/>
      <c r="X282" s="82"/>
      <c r="AT282" s="15" t="s">
        <v>155</v>
      </c>
      <c r="AU282" s="15" t="s">
        <v>153</v>
      </c>
    </row>
    <row r="283" s="1" customFormat="1" ht="24" customHeight="1">
      <c r="B283" s="36"/>
      <c r="C283" s="208" t="s">
        <v>563</v>
      </c>
      <c r="D283" s="208" t="s">
        <v>148</v>
      </c>
      <c r="E283" s="209" t="s">
        <v>564</v>
      </c>
      <c r="F283" s="210" t="s">
        <v>565</v>
      </c>
      <c r="G283" s="211" t="s">
        <v>182</v>
      </c>
      <c r="H283" s="212">
        <v>6</v>
      </c>
      <c r="I283" s="213"/>
      <c r="J283" s="213"/>
      <c r="K283" s="214">
        <f>ROUND(P283*H283,2)</f>
        <v>0</v>
      </c>
      <c r="L283" s="210" t="s">
        <v>152</v>
      </c>
      <c r="M283" s="41"/>
      <c r="N283" s="215" t="s">
        <v>20</v>
      </c>
      <c r="O283" s="216" t="s">
        <v>48</v>
      </c>
      <c r="P283" s="217">
        <f>I283+J283</f>
        <v>0</v>
      </c>
      <c r="Q283" s="217">
        <f>ROUND(I283*H283,2)</f>
        <v>0</v>
      </c>
      <c r="R283" s="217">
        <f>ROUND(J283*H283,2)</f>
        <v>0</v>
      </c>
      <c r="S283" s="81"/>
      <c r="T283" s="218">
        <f>S283*H283</f>
        <v>0</v>
      </c>
      <c r="U283" s="218">
        <v>0.0010300000000000001</v>
      </c>
      <c r="V283" s="218">
        <f>U283*H283</f>
        <v>0.0061800000000000006</v>
      </c>
      <c r="W283" s="218">
        <v>0</v>
      </c>
      <c r="X283" s="219">
        <f>W283*H283</f>
        <v>0</v>
      </c>
      <c r="AR283" s="220" t="s">
        <v>446</v>
      </c>
      <c r="AT283" s="220" t="s">
        <v>148</v>
      </c>
      <c r="AU283" s="220" t="s">
        <v>153</v>
      </c>
      <c r="AY283" s="15" t="s">
        <v>145</v>
      </c>
      <c r="BE283" s="221">
        <f>IF(O283="základní",K283,0)</f>
        <v>0</v>
      </c>
      <c r="BF283" s="221">
        <f>IF(O283="snížená",K283,0)</f>
        <v>0</v>
      </c>
      <c r="BG283" s="221">
        <f>IF(O283="zákl. přenesená",K283,0)</f>
        <v>0</v>
      </c>
      <c r="BH283" s="221">
        <f>IF(O283="sníž. přenesená",K283,0)</f>
        <v>0</v>
      </c>
      <c r="BI283" s="221">
        <f>IF(O283="nulová",K283,0)</f>
        <v>0</v>
      </c>
      <c r="BJ283" s="15" t="s">
        <v>153</v>
      </c>
      <c r="BK283" s="221">
        <f>ROUND(P283*H283,2)</f>
        <v>0</v>
      </c>
      <c r="BL283" s="15" t="s">
        <v>446</v>
      </c>
      <c r="BM283" s="220" t="s">
        <v>566</v>
      </c>
    </row>
    <row r="284" s="1" customFormat="1">
      <c r="B284" s="36"/>
      <c r="C284" s="37"/>
      <c r="D284" s="222" t="s">
        <v>155</v>
      </c>
      <c r="E284" s="37"/>
      <c r="F284" s="223" t="s">
        <v>567</v>
      </c>
      <c r="G284" s="37"/>
      <c r="H284" s="37"/>
      <c r="I284" s="128"/>
      <c r="J284" s="128"/>
      <c r="K284" s="37"/>
      <c r="L284" s="37"/>
      <c r="M284" s="41"/>
      <c r="N284" s="224"/>
      <c r="O284" s="81"/>
      <c r="P284" s="81"/>
      <c r="Q284" s="81"/>
      <c r="R284" s="81"/>
      <c r="S284" s="81"/>
      <c r="T284" s="81"/>
      <c r="U284" s="81"/>
      <c r="V284" s="81"/>
      <c r="W284" s="81"/>
      <c r="X284" s="82"/>
      <c r="AT284" s="15" t="s">
        <v>155</v>
      </c>
      <c r="AU284" s="15" t="s">
        <v>153</v>
      </c>
    </row>
    <row r="285" s="1" customFormat="1" ht="24" customHeight="1">
      <c r="B285" s="36"/>
      <c r="C285" s="208" t="s">
        <v>568</v>
      </c>
      <c r="D285" s="208" t="s">
        <v>148</v>
      </c>
      <c r="E285" s="209" t="s">
        <v>569</v>
      </c>
      <c r="F285" s="210" t="s">
        <v>570</v>
      </c>
      <c r="G285" s="211" t="s">
        <v>324</v>
      </c>
      <c r="H285" s="212">
        <v>1</v>
      </c>
      <c r="I285" s="213"/>
      <c r="J285" s="213"/>
      <c r="K285" s="214">
        <f>ROUND(P285*H285,2)</f>
        <v>0</v>
      </c>
      <c r="L285" s="210" t="s">
        <v>152</v>
      </c>
      <c r="M285" s="41"/>
      <c r="N285" s="215" t="s">
        <v>20</v>
      </c>
      <c r="O285" s="216" t="s">
        <v>48</v>
      </c>
      <c r="P285" s="217">
        <f>I285+J285</f>
        <v>0</v>
      </c>
      <c r="Q285" s="217">
        <f>ROUND(I285*H285,2)</f>
        <v>0</v>
      </c>
      <c r="R285" s="217">
        <f>ROUND(J285*H285,2)</f>
        <v>0</v>
      </c>
      <c r="S285" s="81"/>
      <c r="T285" s="218">
        <f>S285*H285</f>
        <v>0</v>
      </c>
      <c r="U285" s="218">
        <v>0.029139999999999999</v>
      </c>
      <c r="V285" s="218">
        <f>U285*H285</f>
        <v>0.029139999999999999</v>
      </c>
      <c r="W285" s="218">
        <v>0</v>
      </c>
      <c r="X285" s="219">
        <f>W285*H285</f>
        <v>0</v>
      </c>
      <c r="AR285" s="220" t="s">
        <v>446</v>
      </c>
      <c r="AT285" s="220" t="s">
        <v>148</v>
      </c>
      <c r="AU285" s="220" t="s">
        <v>153</v>
      </c>
      <c r="AY285" s="15" t="s">
        <v>145</v>
      </c>
      <c r="BE285" s="221">
        <f>IF(O285="základní",K285,0)</f>
        <v>0</v>
      </c>
      <c r="BF285" s="221">
        <f>IF(O285="snížená",K285,0)</f>
        <v>0</v>
      </c>
      <c r="BG285" s="221">
        <f>IF(O285="zákl. přenesená",K285,0)</f>
        <v>0</v>
      </c>
      <c r="BH285" s="221">
        <f>IF(O285="sníž. přenesená",K285,0)</f>
        <v>0</v>
      </c>
      <c r="BI285" s="221">
        <f>IF(O285="nulová",K285,0)</f>
        <v>0</v>
      </c>
      <c r="BJ285" s="15" t="s">
        <v>153</v>
      </c>
      <c r="BK285" s="221">
        <f>ROUND(P285*H285,2)</f>
        <v>0</v>
      </c>
      <c r="BL285" s="15" t="s">
        <v>446</v>
      </c>
      <c r="BM285" s="220" t="s">
        <v>571</v>
      </c>
    </row>
    <row r="286" s="1" customFormat="1">
      <c r="B286" s="36"/>
      <c r="C286" s="37"/>
      <c r="D286" s="222" t="s">
        <v>155</v>
      </c>
      <c r="E286" s="37"/>
      <c r="F286" s="223" t="s">
        <v>572</v>
      </c>
      <c r="G286" s="37"/>
      <c r="H286" s="37"/>
      <c r="I286" s="128"/>
      <c r="J286" s="128"/>
      <c r="K286" s="37"/>
      <c r="L286" s="37"/>
      <c r="M286" s="41"/>
      <c r="N286" s="224"/>
      <c r="O286" s="81"/>
      <c r="P286" s="81"/>
      <c r="Q286" s="81"/>
      <c r="R286" s="81"/>
      <c r="S286" s="81"/>
      <c r="T286" s="81"/>
      <c r="U286" s="81"/>
      <c r="V286" s="81"/>
      <c r="W286" s="81"/>
      <c r="X286" s="82"/>
      <c r="AT286" s="15" t="s">
        <v>155</v>
      </c>
      <c r="AU286" s="15" t="s">
        <v>153</v>
      </c>
    </row>
    <row r="287" s="1" customFormat="1" ht="24" customHeight="1">
      <c r="B287" s="36"/>
      <c r="C287" s="208" t="s">
        <v>573</v>
      </c>
      <c r="D287" s="208" t="s">
        <v>148</v>
      </c>
      <c r="E287" s="209" t="s">
        <v>574</v>
      </c>
      <c r="F287" s="210" t="s">
        <v>575</v>
      </c>
      <c r="G287" s="211" t="s">
        <v>182</v>
      </c>
      <c r="H287" s="212">
        <v>1</v>
      </c>
      <c r="I287" s="213"/>
      <c r="J287" s="213"/>
      <c r="K287" s="214">
        <f>ROUND(P287*H287,2)</f>
        <v>0</v>
      </c>
      <c r="L287" s="210" t="s">
        <v>152</v>
      </c>
      <c r="M287" s="41"/>
      <c r="N287" s="215" t="s">
        <v>20</v>
      </c>
      <c r="O287" s="216" t="s">
        <v>48</v>
      </c>
      <c r="P287" s="217">
        <f>I287+J287</f>
        <v>0</v>
      </c>
      <c r="Q287" s="217">
        <f>ROUND(I287*H287,2)</f>
        <v>0</v>
      </c>
      <c r="R287" s="217">
        <f>ROUND(J287*H287,2)</f>
        <v>0</v>
      </c>
      <c r="S287" s="81"/>
      <c r="T287" s="218">
        <f>S287*H287</f>
        <v>0</v>
      </c>
      <c r="U287" s="218">
        <v>0.00116</v>
      </c>
      <c r="V287" s="218">
        <f>U287*H287</f>
        <v>0.00116</v>
      </c>
      <c r="W287" s="218">
        <v>0</v>
      </c>
      <c r="X287" s="219">
        <f>W287*H287</f>
        <v>0</v>
      </c>
      <c r="AR287" s="220" t="s">
        <v>446</v>
      </c>
      <c r="AT287" s="220" t="s">
        <v>148</v>
      </c>
      <c r="AU287" s="220" t="s">
        <v>153</v>
      </c>
      <c r="AY287" s="15" t="s">
        <v>145</v>
      </c>
      <c r="BE287" s="221">
        <f>IF(O287="základní",K287,0)</f>
        <v>0</v>
      </c>
      <c r="BF287" s="221">
        <f>IF(O287="snížená",K287,0)</f>
        <v>0</v>
      </c>
      <c r="BG287" s="221">
        <f>IF(O287="zákl. přenesená",K287,0)</f>
        <v>0</v>
      </c>
      <c r="BH287" s="221">
        <f>IF(O287="sníž. přenesená",K287,0)</f>
        <v>0</v>
      </c>
      <c r="BI287" s="221">
        <f>IF(O287="nulová",K287,0)</f>
        <v>0</v>
      </c>
      <c r="BJ287" s="15" t="s">
        <v>153</v>
      </c>
      <c r="BK287" s="221">
        <f>ROUND(P287*H287,2)</f>
        <v>0</v>
      </c>
      <c r="BL287" s="15" t="s">
        <v>446</v>
      </c>
      <c r="BM287" s="220" t="s">
        <v>576</v>
      </c>
    </row>
    <row r="288" s="1" customFormat="1">
      <c r="B288" s="36"/>
      <c r="C288" s="37"/>
      <c r="D288" s="222" t="s">
        <v>155</v>
      </c>
      <c r="E288" s="37"/>
      <c r="F288" s="223" t="s">
        <v>577</v>
      </c>
      <c r="G288" s="37"/>
      <c r="H288" s="37"/>
      <c r="I288" s="128"/>
      <c r="J288" s="128"/>
      <c r="K288" s="37"/>
      <c r="L288" s="37"/>
      <c r="M288" s="41"/>
      <c r="N288" s="224"/>
      <c r="O288" s="81"/>
      <c r="P288" s="81"/>
      <c r="Q288" s="81"/>
      <c r="R288" s="81"/>
      <c r="S288" s="81"/>
      <c r="T288" s="81"/>
      <c r="U288" s="81"/>
      <c r="V288" s="81"/>
      <c r="W288" s="81"/>
      <c r="X288" s="82"/>
      <c r="AT288" s="15" t="s">
        <v>155</v>
      </c>
      <c r="AU288" s="15" t="s">
        <v>153</v>
      </c>
    </row>
    <row r="289" s="1" customFormat="1" ht="24" customHeight="1">
      <c r="B289" s="36"/>
      <c r="C289" s="208" t="s">
        <v>578</v>
      </c>
      <c r="D289" s="208" t="s">
        <v>148</v>
      </c>
      <c r="E289" s="209" t="s">
        <v>579</v>
      </c>
      <c r="F289" s="210" t="s">
        <v>580</v>
      </c>
      <c r="G289" s="211" t="s">
        <v>251</v>
      </c>
      <c r="H289" s="212">
        <v>8.2100000000000009</v>
      </c>
      <c r="I289" s="213"/>
      <c r="J289" s="213"/>
      <c r="K289" s="214">
        <f>ROUND(P289*H289,2)</f>
        <v>0</v>
      </c>
      <c r="L289" s="210" t="s">
        <v>152</v>
      </c>
      <c r="M289" s="41"/>
      <c r="N289" s="215" t="s">
        <v>20</v>
      </c>
      <c r="O289" s="216" t="s">
        <v>48</v>
      </c>
      <c r="P289" s="217">
        <f>I289+J289</f>
        <v>0</v>
      </c>
      <c r="Q289" s="217">
        <f>ROUND(I289*H289,2)</f>
        <v>0</v>
      </c>
      <c r="R289" s="217">
        <f>ROUND(J289*H289,2)</f>
        <v>0</v>
      </c>
      <c r="S289" s="81"/>
      <c r="T289" s="218">
        <f>S289*H289</f>
        <v>0</v>
      </c>
      <c r="U289" s="218">
        <v>0.00019000000000000001</v>
      </c>
      <c r="V289" s="218">
        <f>U289*H289</f>
        <v>0.0015599000000000004</v>
      </c>
      <c r="W289" s="218">
        <v>0</v>
      </c>
      <c r="X289" s="219">
        <f>W289*H289</f>
        <v>0</v>
      </c>
      <c r="AR289" s="220" t="s">
        <v>446</v>
      </c>
      <c r="AT289" s="220" t="s">
        <v>148</v>
      </c>
      <c r="AU289" s="220" t="s">
        <v>153</v>
      </c>
      <c r="AY289" s="15" t="s">
        <v>145</v>
      </c>
      <c r="BE289" s="221">
        <f>IF(O289="základní",K289,0)</f>
        <v>0</v>
      </c>
      <c r="BF289" s="221">
        <f>IF(O289="snížená",K289,0)</f>
        <v>0</v>
      </c>
      <c r="BG289" s="221">
        <f>IF(O289="zákl. přenesená",K289,0)</f>
        <v>0</v>
      </c>
      <c r="BH289" s="221">
        <f>IF(O289="sníž. přenesená",K289,0)</f>
        <v>0</v>
      </c>
      <c r="BI289" s="221">
        <f>IF(O289="nulová",K289,0)</f>
        <v>0</v>
      </c>
      <c r="BJ289" s="15" t="s">
        <v>153</v>
      </c>
      <c r="BK289" s="221">
        <f>ROUND(P289*H289,2)</f>
        <v>0</v>
      </c>
      <c r="BL289" s="15" t="s">
        <v>446</v>
      </c>
      <c r="BM289" s="220" t="s">
        <v>581</v>
      </c>
    </row>
    <row r="290" s="1" customFormat="1">
      <c r="B290" s="36"/>
      <c r="C290" s="37"/>
      <c r="D290" s="222" t="s">
        <v>155</v>
      </c>
      <c r="E290" s="37"/>
      <c r="F290" s="223" t="s">
        <v>582</v>
      </c>
      <c r="G290" s="37"/>
      <c r="H290" s="37"/>
      <c r="I290" s="128"/>
      <c r="J290" s="128"/>
      <c r="K290" s="37"/>
      <c r="L290" s="37"/>
      <c r="M290" s="41"/>
      <c r="N290" s="224"/>
      <c r="O290" s="81"/>
      <c r="P290" s="81"/>
      <c r="Q290" s="81"/>
      <c r="R290" s="81"/>
      <c r="S290" s="81"/>
      <c r="T290" s="81"/>
      <c r="U290" s="81"/>
      <c r="V290" s="81"/>
      <c r="W290" s="81"/>
      <c r="X290" s="82"/>
      <c r="AT290" s="15" t="s">
        <v>155</v>
      </c>
      <c r="AU290" s="15" t="s">
        <v>153</v>
      </c>
    </row>
    <row r="291" s="1" customFormat="1" ht="24" customHeight="1">
      <c r="B291" s="36"/>
      <c r="C291" s="208" t="s">
        <v>583</v>
      </c>
      <c r="D291" s="208" t="s">
        <v>148</v>
      </c>
      <c r="E291" s="209" t="s">
        <v>584</v>
      </c>
      <c r="F291" s="210" t="s">
        <v>585</v>
      </c>
      <c r="G291" s="211" t="s">
        <v>251</v>
      </c>
      <c r="H291" s="212">
        <v>100</v>
      </c>
      <c r="I291" s="213"/>
      <c r="J291" s="213"/>
      <c r="K291" s="214">
        <f>ROUND(P291*H291,2)</f>
        <v>0</v>
      </c>
      <c r="L291" s="210" t="s">
        <v>152</v>
      </c>
      <c r="M291" s="41"/>
      <c r="N291" s="215" t="s">
        <v>20</v>
      </c>
      <c r="O291" s="216" t="s">
        <v>48</v>
      </c>
      <c r="P291" s="217">
        <f>I291+J291</f>
        <v>0</v>
      </c>
      <c r="Q291" s="217">
        <f>ROUND(I291*H291,2)</f>
        <v>0</v>
      </c>
      <c r="R291" s="217">
        <f>ROUND(J291*H291,2)</f>
        <v>0</v>
      </c>
      <c r="S291" s="81"/>
      <c r="T291" s="218">
        <f>S291*H291</f>
        <v>0</v>
      </c>
      <c r="U291" s="218">
        <v>1.0000000000000001E-05</v>
      </c>
      <c r="V291" s="218">
        <f>U291*H291</f>
        <v>0.001</v>
      </c>
      <c r="W291" s="218">
        <v>0</v>
      </c>
      <c r="X291" s="219">
        <f>W291*H291</f>
        <v>0</v>
      </c>
      <c r="AR291" s="220" t="s">
        <v>446</v>
      </c>
      <c r="AT291" s="220" t="s">
        <v>148</v>
      </c>
      <c r="AU291" s="220" t="s">
        <v>153</v>
      </c>
      <c r="AY291" s="15" t="s">
        <v>145</v>
      </c>
      <c r="BE291" s="221">
        <f>IF(O291="základní",K291,0)</f>
        <v>0</v>
      </c>
      <c r="BF291" s="221">
        <f>IF(O291="snížená",K291,0)</f>
        <v>0</v>
      </c>
      <c r="BG291" s="221">
        <f>IF(O291="zákl. přenesená",K291,0)</f>
        <v>0</v>
      </c>
      <c r="BH291" s="221">
        <f>IF(O291="sníž. přenesená",K291,0)</f>
        <v>0</v>
      </c>
      <c r="BI291" s="221">
        <f>IF(O291="nulová",K291,0)</f>
        <v>0</v>
      </c>
      <c r="BJ291" s="15" t="s">
        <v>153</v>
      </c>
      <c r="BK291" s="221">
        <f>ROUND(P291*H291,2)</f>
        <v>0</v>
      </c>
      <c r="BL291" s="15" t="s">
        <v>446</v>
      </c>
      <c r="BM291" s="220" t="s">
        <v>586</v>
      </c>
    </row>
    <row r="292" s="1" customFormat="1">
      <c r="B292" s="36"/>
      <c r="C292" s="37"/>
      <c r="D292" s="222" t="s">
        <v>155</v>
      </c>
      <c r="E292" s="37"/>
      <c r="F292" s="223" t="s">
        <v>587</v>
      </c>
      <c r="G292" s="37"/>
      <c r="H292" s="37"/>
      <c r="I292" s="128"/>
      <c r="J292" s="128"/>
      <c r="K292" s="37"/>
      <c r="L292" s="37"/>
      <c r="M292" s="41"/>
      <c r="N292" s="224"/>
      <c r="O292" s="81"/>
      <c r="P292" s="81"/>
      <c r="Q292" s="81"/>
      <c r="R292" s="81"/>
      <c r="S292" s="81"/>
      <c r="T292" s="81"/>
      <c r="U292" s="81"/>
      <c r="V292" s="81"/>
      <c r="W292" s="81"/>
      <c r="X292" s="82"/>
      <c r="AT292" s="15" t="s">
        <v>155</v>
      </c>
      <c r="AU292" s="15" t="s">
        <v>153</v>
      </c>
    </row>
    <row r="293" s="1" customFormat="1" ht="24" customHeight="1">
      <c r="B293" s="36"/>
      <c r="C293" s="208" t="s">
        <v>588</v>
      </c>
      <c r="D293" s="208" t="s">
        <v>148</v>
      </c>
      <c r="E293" s="209" t="s">
        <v>589</v>
      </c>
      <c r="F293" s="210" t="s">
        <v>590</v>
      </c>
      <c r="G293" s="211" t="s">
        <v>188</v>
      </c>
      <c r="H293" s="212">
        <v>0.11</v>
      </c>
      <c r="I293" s="213"/>
      <c r="J293" s="213"/>
      <c r="K293" s="214">
        <f>ROUND(P293*H293,2)</f>
        <v>0</v>
      </c>
      <c r="L293" s="210" t="s">
        <v>152</v>
      </c>
      <c r="M293" s="41"/>
      <c r="N293" s="215" t="s">
        <v>20</v>
      </c>
      <c r="O293" s="216" t="s">
        <v>48</v>
      </c>
      <c r="P293" s="217">
        <f>I293+J293</f>
        <v>0</v>
      </c>
      <c r="Q293" s="217">
        <f>ROUND(I293*H293,2)</f>
        <v>0</v>
      </c>
      <c r="R293" s="217">
        <f>ROUND(J293*H293,2)</f>
        <v>0</v>
      </c>
      <c r="S293" s="81"/>
      <c r="T293" s="218">
        <f>S293*H293</f>
        <v>0</v>
      </c>
      <c r="U293" s="218">
        <v>0</v>
      </c>
      <c r="V293" s="218">
        <f>U293*H293</f>
        <v>0</v>
      </c>
      <c r="W293" s="218">
        <v>0</v>
      </c>
      <c r="X293" s="219">
        <f>W293*H293</f>
        <v>0</v>
      </c>
      <c r="AR293" s="220" t="s">
        <v>446</v>
      </c>
      <c r="AT293" s="220" t="s">
        <v>148</v>
      </c>
      <c r="AU293" s="220" t="s">
        <v>153</v>
      </c>
      <c r="AY293" s="15" t="s">
        <v>145</v>
      </c>
      <c r="BE293" s="221">
        <f>IF(O293="základní",K293,0)</f>
        <v>0</v>
      </c>
      <c r="BF293" s="221">
        <f>IF(O293="snížená",K293,0)</f>
        <v>0</v>
      </c>
      <c r="BG293" s="221">
        <f>IF(O293="zákl. přenesená",K293,0)</f>
        <v>0</v>
      </c>
      <c r="BH293" s="221">
        <f>IF(O293="sníž. přenesená",K293,0)</f>
        <v>0</v>
      </c>
      <c r="BI293" s="221">
        <f>IF(O293="nulová",K293,0)</f>
        <v>0</v>
      </c>
      <c r="BJ293" s="15" t="s">
        <v>153</v>
      </c>
      <c r="BK293" s="221">
        <f>ROUND(P293*H293,2)</f>
        <v>0</v>
      </c>
      <c r="BL293" s="15" t="s">
        <v>446</v>
      </c>
      <c r="BM293" s="220" t="s">
        <v>591</v>
      </c>
    </row>
    <row r="294" s="1" customFormat="1">
      <c r="B294" s="36"/>
      <c r="C294" s="37"/>
      <c r="D294" s="222" t="s">
        <v>155</v>
      </c>
      <c r="E294" s="37"/>
      <c r="F294" s="223" t="s">
        <v>592</v>
      </c>
      <c r="G294" s="37"/>
      <c r="H294" s="37"/>
      <c r="I294" s="128"/>
      <c r="J294" s="128"/>
      <c r="K294" s="37"/>
      <c r="L294" s="37"/>
      <c r="M294" s="41"/>
      <c r="N294" s="224"/>
      <c r="O294" s="81"/>
      <c r="P294" s="81"/>
      <c r="Q294" s="81"/>
      <c r="R294" s="81"/>
      <c r="S294" s="81"/>
      <c r="T294" s="81"/>
      <c r="U294" s="81"/>
      <c r="V294" s="81"/>
      <c r="W294" s="81"/>
      <c r="X294" s="82"/>
      <c r="AT294" s="15" t="s">
        <v>155</v>
      </c>
      <c r="AU294" s="15" t="s">
        <v>153</v>
      </c>
    </row>
    <row r="295" s="11" customFormat="1" ht="22.8" customHeight="1">
      <c r="B295" s="191"/>
      <c r="C295" s="192"/>
      <c r="D295" s="193" t="s">
        <v>77</v>
      </c>
      <c r="E295" s="206" t="s">
        <v>593</v>
      </c>
      <c r="F295" s="206" t="s">
        <v>594</v>
      </c>
      <c r="G295" s="192"/>
      <c r="H295" s="192"/>
      <c r="I295" s="195"/>
      <c r="J295" s="195"/>
      <c r="K295" s="207">
        <f>BK295</f>
        <v>0</v>
      </c>
      <c r="L295" s="192"/>
      <c r="M295" s="197"/>
      <c r="N295" s="198"/>
      <c r="O295" s="199"/>
      <c r="P295" s="199"/>
      <c r="Q295" s="200">
        <f>SUM(Q296:Q327)</f>
        <v>0</v>
      </c>
      <c r="R295" s="200">
        <f>SUM(R296:R327)</f>
        <v>0</v>
      </c>
      <c r="S295" s="199"/>
      <c r="T295" s="201">
        <f>SUM(T296:T327)</f>
        <v>0</v>
      </c>
      <c r="U295" s="199"/>
      <c r="V295" s="201">
        <f>SUM(V296:V327)</f>
        <v>0.089325899999999986</v>
      </c>
      <c r="W295" s="199"/>
      <c r="X295" s="202">
        <f>SUM(X296:X327)</f>
        <v>0</v>
      </c>
      <c r="AR295" s="203" t="s">
        <v>153</v>
      </c>
      <c r="AT295" s="204" t="s">
        <v>77</v>
      </c>
      <c r="AU295" s="204" t="s">
        <v>83</v>
      </c>
      <c r="AY295" s="203" t="s">
        <v>145</v>
      </c>
      <c r="BK295" s="205">
        <f>SUM(BK296:BK327)</f>
        <v>0</v>
      </c>
    </row>
    <row r="296" s="1" customFormat="1" ht="24" customHeight="1">
      <c r="B296" s="36"/>
      <c r="C296" s="208" t="s">
        <v>595</v>
      </c>
      <c r="D296" s="208" t="s">
        <v>148</v>
      </c>
      <c r="E296" s="209" t="s">
        <v>596</v>
      </c>
      <c r="F296" s="210" t="s">
        <v>597</v>
      </c>
      <c r="G296" s="211" t="s">
        <v>251</v>
      </c>
      <c r="H296" s="212">
        <v>17.030000000000001</v>
      </c>
      <c r="I296" s="213"/>
      <c r="J296" s="213"/>
      <c r="K296" s="214">
        <f>ROUND(P296*H296,2)</f>
        <v>0</v>
      </c>
      <c r="L296" s="210" t="s">
        <v>152</v>
      </c>
      <c r="M296" s="41"/>
      <c r="N296" s="215" t="s">
        <v>20</v>
      </c>
      <c r="O296" s="216" t="s">
        <v>48</v>
      </c>
      <c r="P296" s="217">
        <f>I296+J296</f>
        <v>0</v>
      </c>
      <c r="Q296" s="217">
        <f>ROUND(I296*H296,2)</f>
        <v>0</v>
      </c>
      <c r="R296" s="217">
        <f>ROUND(J296*H296,2)</f>
        <v>0</v>
      </c>
      <c r="S296" s="81"/>
      <c r="T296" s="218">
        <f>S296*H296</f>
        <v>0</v>
      </c>
      <c r="U296" s="218">
        <v>0.00348</v>
      </c>
      <c r="V296" s="218">
        <f>U296*H296</f>
        <v>0.059264400000000002</v>
      </c>
      <c r="W296" s="218">
        <v>0</v>
      </c>
      <c r="X296" s="219">
        <f>W296*H296</f>
        <v>0</v>
      </c>
      <c r="AR296" s="220" t="s">
        <v>446</v>
      </c>
      <c r="AT296" s="220" t="s">
        <v>148</v>
      </c>
      <c r="AU296" s="220" t="s">
        <v>153</v>
      </c>
      <c r="AY296" s="15" t="s">
        <v>145</v>
      </c>
      <c r="BE296" s="221">
        <f>IF(O296="základní",K296,0)</f>
        <v>0</v>
      </c>
      <c r="BF296" s="221">
        <f>IF(O296="snížená",K296,0)</f>
        <v>0</v>
      </c>
      <c r="BG296" s="221">
        <f>IF(O296="zákl. přenesená",K296,0)</f>
        <v>0</v>
      </c>
      <c r="BH296" s="221">
        <f>IF(O296="sníž. přenesená",K296,0)</f>
        <v>0</v>
      </c>
      <c r="BI296" s="221">
        <f>IF(O296="nulová",K296,0)</f>
        <v>0</v>
      </c>
      <c r="BJ296" s="15" t="s">
        <v>153</v>
      </c>
      <c r="BK296" s="221">
        <f>ROUND(P296*H296,2)</f>
        <v>0</v>
      </c>
      <c r="BL296" s="15" t="s">
        <v>446</v>
      </c>
      <c r="BM296" s="220" t="s">
        <v>598</v>
      </c>
    </row>
    <row r="297" s="1" customFormat="1">
      <c r="B297" s="36"/>
      <c r="C297" s="37"/>
      <c r="D297" s="222" t="s">
        <v>155</v>
      </c>
      <c r="E297" s="37"/>
      <c r="F297" s="223" t="s">
        <v>599</v>
      </c>
      <c r="G297" s="37"/>
      <c r="H297" s="37"/>
      <c r="I297" s="128"/>
      <c r="J297" s="128"/>
      <c r="K297" s="37"/>
      <c r="L297" s="37"/>
      <c r="M297" s="41"/>
      <c r="N297" s="224"/>
      <c r="O297" s="81"/>
      <c r="P297" s="81"/>
      <c r="Q297" s="81"/>
      <c r="R297" s="81"/>
      <c r="S297" s="81"/>
      <c r="T297" s="81"/>
      <c r="U297" s="81"/>
      <c r="V297" s="81"/>
      <c r="W297" s="81"/>
      <c r="X297" s="82"/>
      <c r="AT297" s="15" t="s">
        <v>155</v>
      </c>
      <c r="AU297" s="15" t="s">
        <v>153</v>
      </c>
    </row>
    <row r="298" s="1" customFormat="1" ht="24" customHeight="1">
      <c r="B298" s="36"/>
      <c r="C298" s="208" t="s">
        <v>600</v>
      </c>
      <c r="D298" s="208" t="s">
        <v>148</v>
      </c>
      <c r="E298" s="209" t="s">
        <v>601</v>
      </c>
      <c r="F298" s="210" t="s">
        <v>602</v>
      </c>
      <c r="G298" s="211" t="s">
        <v>182</v>
      </c>
      <c r="H298" s="212">
        <v>2</v>
      </c>
      <c r="I298" s="213"/>
      <c r="J298" s="213"/>
      <c r="K298" s="214">
        <f>ROUND(P298*H298,2)</f>
        <v>0</v>
      </c>
      <c r="L298" s="210" t="s">
        <v>152</v>
      </c>
      <c r="M298" s="41"/>
      <c r="N298" s="215" t="s">
        <v>20</v>
      </c>
      <c r="O298" s="216" t="s">
        <v>48</v>
      </c>
      <c r="P298" s="217">
        <f>I298+J298</f>
        <v>0</v>
      </c>
      <c r="Q298" s="217">
        <f>ROUND(I298*H298,2)</f>
        <v>0</v>
      </c>
      <c r="R298" s="217">
        <f>ROUND(J298*H298,2)</f>
        <v>0</v>
      </c>
      <c r="S298" s="81"/>
      <c r="T298" s="218">
        <f>S298*H298</f>
        <v>0</v>
      </c>
      <c r="U298" s="218">
        <v>0.0010100000000000001</v>
      </c>
      <c r="V298" s="218">
        <f>U298*H298</f>
        <v>0.0020200000000000001</v>
      </c>
      <c r="W298" s="218">
        <v>0</v>
      </c>
      <c r="X298" s="219">
        <f>W298*H298</f>
        <v>0</v>
      </c>
      <c r="AR298" s="220" t="s">
        <v>446</v>
      </c>
      <c r="AT298" s="220" t="s">
        <v>148</v>
      </c>
      <c r="AU298" s="220" t="s">
        <v>153</v>
      </c>
      <c r="AY298" s="15" t="s">
        <v>145</v>
      </c>
      <c r="BE298" s="221">
        <f>IF(O298="základní",K298,0)</f>
        <v>0</v>
      </c>
      <c r="BF298" s="221">
        <f>IF(O298="snížená",K298,0)</f>
        <v>0</v>
      </c>
      <c r="BG298" s="221">
        <f>IF(O298="zákl. přenesená",K298,0)</f>
        <v>0</v>
      </c>
      <c r="BH298" s="221">
        <f>IF(O298="sníž. přenesená",K298,0)</f>
        <v>0</v>
      </c>
      <c r="BI298" s="221">
        <f>IF(O298="nulová",K298,0)</f>
        <v>0</v>
      </c>
      <c r="BJ298" s="15" t="s">
        <v>153</v>
      </c>
      <c r="BK298" s="221">
        <f>ROUND(P298*H298,2)</f>
        <v>0</v>
      </c>
      <c r="BL298" s="15" t="s">
        <v>446</v>
      </c>
      <c r="BM298" s="220" t="s">
        <v>603</v>
      </c>
    </row>
    <row r="299" s="1" customFormat="1">
      <c r="B299" s="36"/>
      <c r="C299" s="37"/>
      <c r="D299" s="222" t="s">
        <v>155</v>
      </c>
      <c r="E299" s="37"/>
      <c r="F299" s="223" t="s">
        <v>604</v>
      </c>
      <c r="G299" s="37"/>
      <c r="H299" s="37"/>
      <c r="I299" s="128"/>
      <c r="J299" s="128"/>
      <c r="K299" s="37"/>
      <c r="L299" s="37"/>
      <c r="M299" s="41"/>
      <c r="N299" s="224"/>
      <c r="O299" s="81"/>
      <c r="P299" s="81"/>
      <c r="Q299" s="81"/>
      <c r="R299" s="81"/>
      <c r="S299" s="81"/>
      <c r="T299" s="81"/>
      <c r="U299" s="81"/>
      <c r="V299" s="81"/>
      <c r="W299" s="81"/>
      <c r="X299" s="82"/>
      <c r="AT299" s="15" t="s">
        <v>155</v>
      </c>
      <c r="AU299" s="15" t="s">
        <v>153</v>
      </c>
    </row>
    <row r="300" s="1" customFormat="1" ht="24" customHeight="1">
      <c r="B300" s="36"/>
      <c r="C300" s="208" t="s">
        <v>605</v>
      </c>
      <c r="D300" s="208" t="s">
        <v>148</v>
      </c>
      <c r="E300" s="209" t="s">
        <v>606</v>
      </c>
      <c r="F300" s="210" t="s">
        <v>607</v>
      </c>
      <c r="G300" s="211" t="s">
        <v>251</v>
      </c>
      <c r="H300" s="212">
        <v>1.8</v>
      </c>
      <c r="I300" s="213"/>
      <c r="J300" s="213"/>
      <c r="K300" s="214">
        <f>ROUND(P300*H300,2)</f>
        <v>0</v>
      </c>
      <c r="L300" s="210" t="s">
        <v>152</v>
      </c>
      <c r="M300" s="41"/>
      <c r="N300" s="215" t="s">
        <v>20</v>
      </c>
      <c r="O300" s="216" t="s">
        <v>48</v>
      </c>
      <c r="P300" s="217">
        <f>I300+J300</f>
        <v>0</v>
      </c>
      <c r="Q300" s="217">
        <f>ROUND(I300*H300,2)</f>
        <v>0</v>
      </c>
      <c r="R300" s="217">
        <f>ROUND(J300*H300,2)</f>
        <v>0</v>
      </c>
      <c r="S300" s="81"/>
      <c r="T300" s="218">
        <f>S300*H300</f>
        <v>0</v>
      </c>
      <c r="U300" s="218">
        <v>0.0037799999999999999</v>
      </c>
      <c r="V300" s="218">
        <f>U300*H300</f>
        <v>0.0068040000000000002</v>
      </c>
      <c r="W300" s="218">
        <v>0</v>
      </c>
      <c r="X300" s="219">
        <f>W300*H300</f>
        <v>0</v>
      </c>
      <c r="AR300" s="220" t="s">
        <v>446</v>
      </c>
      <c r="AT300" s="220" t="s">
        <v>148</v>
      </c>
      <c r="AU300" s="220" t="s">
        <v>153</v>
      </c>
      <c r="AY300" s="15" t="s">
        <v>145</v>
      </c>
      <c r="BE300" s="221">
        <f>IF(O300="základní",K300,0)</f>
        <v>0</v>
      </c>
      <c r="BF300" s="221">
        <f>IF(O300="snížená",K300,0)</f>
        <v>0</v>
      </c>
      <c r="BG300" s="221">
        <f>IF(O300="zákl. přenesená",K300,0)</f>
        <v>0</v>
      </c>
      <c r="BH300" s="221">
        <f>IF(O300="sníž. přenesená",K300,0)</f>
        <v>0</v>
      </c>
      <c r="BI300" s="221">
        <f>IF(O300="nulová",K300,0)</f>
        <v>0</v>
      </c>
      <c r="BJ300" s="15" t="s">
        <v>153</v>
      </c>
      <c r="BK300" s="221">
        <f>ROUND(P300*H300,2)</f>
        <v>0</v>
      </c>
      <c r="BL300" s="15" t="s">
        <v>446</v>
      </c>
      <c r="BM300" s="220" t="s">
        <v>608</v>
      </c>
    </row>
    <row r="301" s="1" customFormat="1">
      <c r="B301" s="36"/>
      <c r="C301" s="37"/>
      <c r="D301" s="222" t="s">
        <v>155</v>
      </c>
      <c r="E301" s="37"/>
      <c r="F301" s="223" t="s">
        <v>609</v>
      </c>
      <c r="G301" s="37"/>
      <c r="H301" s="37"/>
      <c r="I301" s="128"/>
      <c r="J301" s="128"/>
      <c r="K301" s="37"/>
      <c r="L301" s="37"/>
      <c r="M301" s="41"/>
      <c r="N301" s="224"/>
      <c r="O301" s="81"/>
      <c r="P301" s="81"/>
      <c r="Q301" s="81"/>
      <c r="R301" s="81"/>
      <c r="S301" s="81"/>
      <c r="T301" s="81"/>
      <c r="U301" s="81"/>
      <c r="V301" s="81"/>
      <c r="W301" s="81"/>
      <c r="X301" s="82"/>
      <c r="AT301" s="15" t="s">
        <v>155</v>
      </c>
      <c r="AU301" s="15" t="s">
        <v>153</v>
      </c>
    </row>
    <row r="302" s="1" customFormat="1" ht="24" customHeight="1">
      <c r="B302" s="36"/>
      <c r="C302" s="208" t="s">
        <v>610</v>
      </c>
      <c r="D302" s="208" t="s">
        <v>148</v>
      </c>
      <c r="E302" s="209" t="s">
        <v>611</v>
      </c>
      <c r="F302" s="210" t="s">
        <v>612</v>
      </c>
      <c r="G302" s="211" t="s">
        <v>324</v>
      </c>
      <c r="H302" s="212">
        <v>1</v>
      </c>
      <c r="I302" s="213"/>
      <c r="J302" s="213"/>
      <c r="K302" s="214">
        <f>ROUND(P302*H302,2)</f>
        <v>0</v>
      </c>
      <c r="L302" s="210" t="s">
        <v>152</v>
      </c>
      <c r="M302" s="41"/>
      <c r="N302" s="215" t="s">
        <v>20</v>
      </c>
      <c r="O302" s="216" t="s">
        <v>48</v>
      </c>
      <c r="P302" s="217">
        <f>I302+J302</f>
        <v>0</v>
      </c>
      <c r="Q302" s="217">
        <f>ROUND(I302*H302,2)</f>
        <v>0</v>
      </c>
      <c r="R302" s="217">
        <f>ROUND(J302*H302,2)</f>
        <v>0</v>
      </c>
      <c r="S302" s="81"/>
      <c r="T302" s="218">
        <f>S302*H302</f>
        <v>0</v>
      </c>
      <c r="U302" s="218">
        <v>0.0033800000000000002</v>
      </c>
      <c r="V302" s="218">
        <f>U302*H302</f>
        <v>0.0033800000000000002</v>
      </c>
      <c r="W302" s="218">
        <v>0</v>
      </c>
      <c r="X302" s="219">
        <f>W302*H302</f>
        <v>0</v>
      </c>
      <c r="AR302" s="220" t="s">
        <v>446</v>
      </c>
      <c r="AT302" s="220" t="s">
        <v>148</v>
      </c>
      <c r="AU302" s="220" t="s">
        <v>153</v>
      </c>
      <c r="AY302" s="15" t="s">
        <v>145</v>
      </c>
      <c r="BE302" s="221">
        <f>IF(O302="základní",K302,0)</f>
        <v>0</v>
      </c>
      <c r="BF302" s="221">
        <f>IF(O302="snížená",K302,0)</f>
        <v>0</v>
      </c>
      <c r="BG302" s="221">
        <f>IF(O302="zákl. přenesená",K302,0)</f>
        <v>0</v>
      </c>
      <c r="BH302" s="221">
        <f>IF(O302="sníž. přenesená",K302,0)</f>
        <v>0</v>
      </c>
      <c r="BI302" s="221">
        <f>IF(O302="nulová",K302,0)</f>
        <v>0</v>
      </c>
      <c r="BJ302" s="15" t="s">
        <v>153</v>
      </c>
      <c r="BK302" s="221">
        <f>ROUND(P302*H302,2)</f>
        <v>0</v>
      </c>
      <c r="BL302" s="15" t="s">
        <v>446</v>
      </c>
      <c r="BM302" s="220" t="s">
        <v>613</v>
      </c>
    </row>
    <row r="303" s="1" customFormat="1">
      <c r="B303" s="36"/>
      <c r="C303" s="37"/>
      <c r="D303" s="222" t="s">
        <v>155</v>
      </c>
      <c r="E303" s="37"/>
      <c r="F303" s="223" t="s">
        <v>614</v>
      </c>
      <c r="G303" s="37"/>
      <c r="H303" s="37"/>
      <c r="I303" s="128"/>
      <c r="J303" s="128"/>
      <c r="K303" s="37"/>
      <c r="L303" s="37"/>
      <c r="M303" s="41"/>
      <c r="N303" s="224"/>
      <c r="O303" s="81"/>
      <c r="P303" s="81"/>
      <c r="Q303" s="81"/>
      <c r="R303" s="81"/>
      <c r="S303" s="81"/>
      <c r="T303" s="81"/>
      <c r="U303" s="81"/>
      <c r="V303" s="81"/>
      <c r="W303" s="81"/>
      <c r="X303" s="82"/>
      <c r="AT303" s="15" t="s">
        <v>155</v>
      </c>
      <c r="AU303" s="15" t="s">
        <v>153</v>
      </c>
    </row>
    <row r="304" s="1" customFormat="1" ht="24" customHeight="1">
      <c r="B304" s="36"/>
      <c r="C304" s="208" t="s">
        <v>615</v>
      </c>
      <c r="D304" s="208" t="s">
        <v>148</v>
      </c>
      <c r="E304" s="209" t="s">
        <v>616</v>
      </c>
      <c r="F304" s="210" t="s">
        <v>617</v>
      </c>
      <c r="G304" s="211" t="s">
        <v>324</v>
      </c>
      <c r="H304" s="212">
        <v>1</v>
      </c>
      <c r="I304" s="213"/>
      <c r="J304" s="213"/>
      <c r="K304" s="214">
        <f>ROUND(P304*H304,2)</f>
        <v>0</v>
      </c>
      <c r="L304" s="210" t="s">
        <v>152</v>
      </c>
      <c r="M304" s="41"/>
      <c r="N304" s="215" t="s">
        <v>20</v>
      </c>
      <c r="O304" s="216" t="s">
        <v>48</v>
      </c>
      <c r="P304" s="217">
        <f>I304+J304</f>
        <v>0</v>
      </c>
      <c r="Q304" s="217">
        <f>ROUND(I304*H304,2)</f>
        <v>0</v>
      </c>
      <c r="R304" s="217">
        <f>ROUND(J304*H304,2)</f>
        <v>0</v>
      </c>
      <c r="S304" s="81"/>
      <c r="T304" s="218">
        <f>S304*H304</f>
        <v>0</v>
      </c>
      <c r="U304" s="218">
        <v>0.00022000000000000001</v>
      </c>
      <c r="V304" s="218">
        <f>U304*H304</f>
        <v>0.00022000000000000001</v>
      </c>
      <c r="W304" s="218">
        <v>0</v>
      </c>
      <c r="X304" s="219">
        <f>W304*H304</f>
        <v>0</v>
      </c>
      <c r="AR304" s="220" t="s">
        <v>446</v>
      </c>
      <c r="AT304" s="220" t="s">
        <v>148</v>
      </c>
      <c r="AU304" s="220" t="s">
        <v>153</v>
      </c>
      <c r="AY304" s="15" t="s">
        <v>145</v>
      </c>
      <c r="BE304" s="221">
        <f>IF(O304="základní",K304,0)</f>
        <v>0</v>
      </c>
      <c r="BF304" s="221">
        <f>IF(O304="snížená",K304,0)</f>
        <v>0</v>
      </c>
      <c r="BG304" s="221">
        <f>IF(O304="zákl. přenesená",K304,0)</f>
        <v>0</v>
      </c>
      <c r="BH304" s="221">
        <f>IF(O304="sníž. přenesená",K304,0)</f>
        <v>0</v>
      </c>
      <c r="BI304" s="221">
        <f>IF(O304="nulová",K304,0)</f>
        <v>0</v>
      </c>
      <c r="BJ304" s="15" t="s">
        <v>153</v>
      </c>
      <c r="BK304" s="221">
        <f>ROUND(P304*H304,2)</f>
        <v>0</v>
      </c>
      <c r="BL304" s="15" t="s">
        <v>446</v>
      </c>
      <c r="BM304" s="220" t="s">
        <v>618</v>
      </c>
    </row>
    <row r="305" s="1" customFormat="1">
      <c r="B305" s="36"/>
      <c r="C305" s="37"/>
      <c r="D305" s="222" t="s">
        <v>155</v>
      </c>
      <c r="E305" s="37"/>
      <c r="F305" s="223" t="s">
        <v>619</v>
      </c>
      <c r="G305" s="37"/>
      <c r="H305" s="37"/>
      <c r="I305" s="128"/>
      <c r="J305" s="128"/>
      <c r="K305" s="37"/>
      <c r="L305" s="37"/>
      <c r="M305" s="41"/>
      <c r="N305" s="224"/>
      <c r="O305" s="81"/>
      <c r="P305" s="81"/>
      <c r="Q305" s="81"/>
      <c r="R305" s="81"/>
      <c r="S305" s="81"/>
      <c r="T305" s="81"/>
      <c r="U305" s="81"/>
      <c r="V305" s="81"/>
      <c r="W305" s="81"/>
      <c r="X305" s="82"/>
      <c r="AT305" s="15" t="s">
        <v>155</v>
      </c>
      <c r="AU305" s="15" t="s">
        <v>153</v>
      </c>
    </row>
    <row r="306" s="1" customFormat="1" ht="24" customHeight="1">
      <c r="B306" s="36"/>
      <c r="C306" s="208" t="s">
        <v>620</v>
      </c>
      <c r="D306" s="208" t="s">
        <v>148</v>
      </c>
      <c r="E306" s="209" t="s">
        <v>621</v>
      </c>
      <c r="F306" s="210" t="s">
        <v>622</v>
      </c>
      <c r="G306" s="211" t="s">
        <v>251</v>
      </c>
      <c r="H306" s="212">
        <v>8.25</v>
      </c>
      <c r="I306" s="213"/>
      <c r="J306" s="213"/>
      <c r="K306" s="214">
        <f>ROUND(P306*H306,2)</f>
        <v>0</v>
      </c>
      <c r="L306" s="210" t="s">
        <v>152</v>
      </c>
      <c r="M306" s="41"/>
      <c r="N306" s="215" t="s">
        <v>20</v>
      </c>
      <c r="O306" s="216" t="s">
        <v>48</v>
      </c>
      <c r="P306" s="217">
        <f>I306+J306</f>
        <v>0</v>
      </c>
      <c r="Q306" s="217">
        <f>ROUND(I306*H306,2)</f>
        <v>0</v>
      </c>
      <c r="R306" s="217">
        <f>ROUND(J306*H306,2)</f>
        <v>0</v>
      </c>
      <c r="S306" s="81"/>
      <c r="T306" s="218">
        <f>S306*H306</f>
        <v>0</v>
      </c>
      <c r="U306" s="218">
        <v>0.00038999999999999999</v>
      </c>
      <c r="V306" s="218">
        <f>U306*H306</f>
        <v>0.0032174999999999999</v>
      </c>
      <c r="W306" s="218">
        <v>0</v>
      </c>
      <c r="X306" s="219">
        <f>W306*H306</f>
        <v>0</v>
      </c>
      <c r="AR306" s="220" t="s">
        <v>446</v>
      </c>
      <c r="AT306" s="220" t="s">
        <v>148</v>
      </c>
      <c r="AU306" s="220" t="s">
        <v>153</v>
      </c>
      <c r="AY306" s="15" t="s">
        <v>145</v>
      </c>
      <c r="BE306" s="221">
        <f>IF(O306="základní",K306,0)</f>
        <v>0</v>
      </c>
      <c r="BF306" s="221">
        <f>IF(O306="snížená",K306,0)</f>
        <v>0</v>
      </c>
      <c r="BG306" s="221">
        <f>IF(O306="zákl. přenesená",K306,0)</f>
        <v>0</v>
      </c>
      <c r="BH306" s="221">
        <f>IF(O306="sníž. přenesená",K306,0)</f>
        <v>0</v>
      </c>
      <c r="BI306" s="221">
        <f>IF(O306="nulová",K306,0)</f>
        <v>0</v>
      </c>
      <c r="BJ306" s="15" t="s">
        <v>153</v>
      </c>
      <c r="BK306" s="221">
        <f>ROUND(P306*H306,2)</f>
        <v>0</v>
      </c>
      <c r="BL306" s="15" t="s">
        <v>446</v>
      </c>
      <c r="BM306" s="220" t="s">
        <v>623</v>
      </c>
    </row>
    <row r="307" s="1" customFormat="1">
      <c r="B307" s="36"/>
      <c r="C307" s="37"/>
      <c r="D307" s="222" t="s">
        <v>155</v>
      </c>
      <c r="E307" s="37"/>
      <c r="F307" s="223" t="s">
        <v>624</v>
      </c>
      <c r="G307" s="37"/>
      <c r="H307" s="37"/>
      <c r="I307" s="128"/>
      <c r="J307" s="128"/>
      <c r="K307" s="37"/>
      <c r="L307" s="37"/>
      <c r="M307" s="41"/>
      <c r="N307" s="224"/>
      <c r="O307" s="81"/>
      <c r="P307" s="81"/>
      <c r="Q307" s="81"/>
      <c r="R307" s="81"/>
      <c r="S307" s="81"/>
      <c r="T307" s="81"/>
      <c r="U307" s="81"/>
      <c r="V307" s="81"/>
      <c r="W307" s="81"/>
      <c r="X307" s="82"/>
      <c r="AT307" s="15" t="s">
        <v>155</v>
      </c>
      <c r="AU307" s="15" t="s">
        <v>153</v>
      </c>
    </row>
    <row r="308" s="1" customFormat="1" ht="24" customHeight="1">
      <c r="B308" s="36"/>
      <c r="C308" s="208" t="s">
        <v>625</v>
      </c>
      <c r="D308" s="208" t="s">
        <v>148</v>
      </c>
      <c r="E308" s="209" t="s">
        <v>626</v>
      </c>
      <c r="F308" s="210" t="s">
        <v>627</v>
      </c>
      <c r="G308" s="211" t="s">
        <v>324</v>
      </c>
      <c r="H308" s="212">
        <v>2</v>
      </c>
      <c r="I308" s="213"/>
      <c r="J308" s="213"/>
      <c r="K308" s="214">
        <f>ROUND(P308*H308,2)</f>
        <v>0</v>
      </c>
      <c r="L308" s="210" t="s">
        <v>152</v>
      </c>
      <c r="M308" s="41"/>
      <c r="N308" s="215" t="s">
        <v>20</v>
      </c>
      <c r="O308" s="216" t="s">
        <v>48</v>
      </c>
      <c r="P308" s="217">
        <f>I308+J308</f>
        <v>0</v>
      </c>
      <c r="Q308" s="217">
        <f>ROUND(I308*H308,2)</f>
        <v>0</v>
      </c>
      <c r="R308" s="217">
        <f>ROUND(J308*H308,2)</f>
        <v>0</v>
      </c>
      <c r="S308" s="81"/>
      <c r="T308" s="218">
        <f>S308*H308</f>
        <v>0</v>
      </c>
      <c r="U308" s="218">
        <v>0.00040000000000000002</v>
      </c>
      <c r="V308" s="218">
        <f>U308*H308</f>
        <v>0.00080000000000000004</v>
      </c>
      <c r="W308" s="218">
        <v>0</v>
      </c>
      <c r="X308" s="219">
        <f>W308*H308</f>
        <v>0</v>
      </c>
      <c r="AR308" s="220" t="s">
        <v>446</v>
      </c>
      <c r="AT308" s="220" t="s">
        <v>148</v>
      </c>
      <c r="AU308" s="220" t="s">
        <v>153</v>
      </c>
      <c r="AY308" s="15" t="s">
        <v>145</v>
      </c>
      <c r="BE308" s="221">
        <f>IF(O308="základní",K308,0)</f>
        <v>0</v>
      </c>
      <c r="BF308" s="221">
        <f>IF(O308="snížená",K308,0)</f>
        <v>0</v>
      </c>
      <c r="BG308" s="221">
        <f>IF(O308="zákl. přenesená",K308,0)</f>
        <v>0</v>
      </c>
      <c r="BH308" s="221">
        <f>IF(O308="sníž. přenesená",K308,0)</f>
        <v>0</v>
      </c>
      <c r="BI308" s="221">
        <f>IF(O308="nulová",K308,0)</f>
        <v>0</v>
      </c>
      <c r="BJ308" s="15" t="s">
        <v>153</v>
      </c>
      <c r="BK308" s="221">
        <f>ROUND(P308*H308,2)</f>
        <v>0</v>
      </c>
      <c r="BL308" s="15" t="s">
        <v>446</v>
      </c>
      <c r="BM308" s="220" t="s">
        <v>628</v>
      </c>
    </row>
    <row r="309" s="1" customFormat="1">
      <c r="B309" s="36"/>
      <c r="C309" s="37"/>
      <c r="D309" s="222" t="s">
        <v>155</v>
      </c>
      <c r="E309" s="37"/>
      <c r="F309" s="223" t="s">
        <v>629</v>
      </c>
      <c r="G309" s="37"/>
      <c r="H309" s="37"/>
      <c r="I309" s="128"/>
      <c r="J309" s="128"/>
      <c r="K309" s="37"/>
      <c r="L309" s="37"/>
      <c r="M309" s="41"/>
      <c r="N309" s="224"/>
      <c r="O309" s="81"/>
      <c r="P309" s="81"/>
      <c r="Q309" s="81"/>
      <c r="R309" s="81"/>
      <c r="S309" s="81"/>
      <c r="T309" s="81"/>
      <c r="U309" s="81"/>
      <c r="V309" s="81"/>
      <c r="W309" s="81"/>
      <c r="X309" s="82"/>
      <c r="AT309" s="15" t="s">
        <v>155</v>
      </c>
      <c r="AU309" s="15" t="s">
        <v>153</v>
      </c>
    </row>
    <row r="310" s="1" customFormat="1" ht="24" customHeight="1">
      <c r="B310" s="36"/>
      <c r="C310" s="208" t="s">
        <v>630</v>
      </c>
      <c r="D310" s="208" t="s">
        <v>148</v>
      </c>
      <c r="E310" s="209" t="s">
        <v>631</v>
      </c>
      <c r="F310" s="210" t="s">
        <v>632</v>
      </c>
      <c r="G310" s="211" t="s">
        <v>182</v>
      </c>
      <c r="H310" s="212">
        <v>2</v>
      </c>
      <c r="I310" s="213"/>
      <c r="J310" s="213"/>
      <c r="K310" s="214">
        <f>ROUND(P310*H310,2)</f>
        <v>0</v>
      </c>
      <c r="L310" s="210" t="s">
        <v>152</v>
      </c>
      <c r="M310" s="41"/>
      <c r="N310" s="215" t="s">
        <v>20</v>
      </c>
      <c r="O310" s="216" t="s">
        <v>48</v>
      </c>
      <c r="P310" s="217">
        <f>I310+J310</f>
        <v>0</v>
      </c>
      <c r="Q310" s="217">
        <f>ROUND(I310*H310,2)</f>
        <v>0</v>
      </c>
      <c r="R310" s="217">
        <f>ROUND(J310*H310,2)</f>
        <v>0</v>
      </c>
      <c r="S310" s="81"/>
      <c r="T310" s="218">
        <f>S310*H310</f>
        <v>0</v>
      </c>
      <c r="U310" s="218">
        <v>0</v>
      </c>
      <c r="V310" s="218">
        <f>U310*H310</f>
        <v>0</v>
      </c>
      <c r="W310" s="218">
        <v>0</v>
      </c>
      <c r="X310" s="219">
        <f>W310*H310</f>
        <v>0</v>
      </c>
      <c r="AR310" s="220" t="s">
        <v>446</v>
      </c>
      <c r="AT310" s="220" t="s">
        <v>148</v>
      </c>
      <c r="AU310" s="220" t="s">
        <v>153</v>
      </c>
      <c r="AY310" s="15" t="s">
        <v>145</v>
      </c>
      <c r="BE310" s="221">
        <f>IF(O310="základní",K310,0)</f>
        <v>0</v>
      </c>
      <c r="BF310" s="221">
        <f>IF(O310="snížená",K310,0)</f>
        <v>0</v>
      </c>
      <c r="BG310" s="221">
        <f>IF(O310="zákl. přenesená",K310,0)</f>
        <v>0</v>
      </c>
      <c r="BH310" s="221">
        <f>IF(O310="sníž. přenesená",K310,0)</f>
        <v>0</v>
      </c>
      <c r="BI310" s="221">
        <f>IF(O310="nulová",K310,0)</f>
        <v>0</v>
      </c>
      <c r="BJ310" s="15" t="s">
        <v>153</v>
      </c>
      <c r="BK310" s="221">
        <f>ROUND(P310*H310,2)</f>
        <v>0</v>
      </c>
      <c r="BL310" s="15" t="s">
        <v>446</v>
      </c>
      <c r="BM310" s="220" t="s">
        <v>633</v>
      </c>
    </row>
    <row r="311" s="1" customFormat="1">
      <c r="B311" s="36"/>
      <c r="C311" s="37"/>
      <c r="D311" s="222" t="s">
        <v>155</v>
      </c>
      <c r="E311" s="37"/>
      <c r="F311" s="223" t="s">
        <v>634</v>
      </c>
      <c r="G311" s="37"/>
      <c r="H311" s="37"/>
      <c r="I311" s="128"/>
      <c r="J311" s="128"/>
      <c r="K311" s="37"/>
      <c r="L311" s="37"/>
      <c r="M311" s="41"/>
      <c r="N311" s="224"/>
      <c r="O311" s="81"/>
      <c r="P311" s="81"/>
      <c r="Q311" s="81"/>
      <c r="R311" s="81"/>
      <c r="S311" s="81"/>
      <c r="T311" s="81"/>
      <c r="U311" s="81"/>
      <c r="V311" s="81"/>
      <c r="W311" s="81"/>
      <c r="X311" s="82"/>
      <c r="AT311" s="15" t="s">
        <v>155</v>
      </c>
      <c r="AU311" s="15" t="s">
        <v>153</v>
      </c>
    </row>
    <row r="312" s="1" customFormat="1" ht="24" customHeight="1">
      <c r="B312" s="36"/>
      <c r="C312" s="208" t="s">
        <v>635</v>
      </c>
      <c r="D312" s="208" t="s">
        <v>148</v>
      </c>
      <c r="E312" s="209" t="s">
        <v>636</v>
      </c>
      <c r="F312" s="210" t="s">
        <v>637</v>
      </c>
      <c r="G312" s="211" t="s">
        <v>324</v>
      </c>
      <c r="H312" s="212">
        <v>1</v>
      </c>
      <c r="I312" s="213"/>
      <c r="J312" s="213"/>
      <c r="K312" s="214">
        <f>ROUND(P312*H312,2)</f>
        <v>0</v>
      </c>
      <c r="L312" s="210" t="s">
        <v>152</v>
      </c>
      <c r="M312" s="41"/>
      <c r="N312" s="215" t="s">
        <v>20</v>
      </c>
      <c r="O312" s="216" t="s">
        <v>48</v>
      </c>
      <c r="P312" s="217">
        <f>I312+J312</f>
        <v>0</v>
      </c>
      <c r="Q312" s="217">
        <f>ROUND(I312*H312,2)</f>
        <v>0</v>
      </c>
      <c r="R312" s="217">
        <f>ROUND(J312*H312,2)</f>
        <v>0</v>
      </c>
      <c r="S312" s="81"/>
      <c r="T312" s="218">
        <f>S312*H312</f>
        <v>0</v>
      </c>
      <c r="U312" s="218">
        <v>0.0070299999999999998</v>
      </c>
      <c r="V312" s="218">
        <f>U312*H312</f>
        <v>0.0070299999999999998</v>
      </c>
      <c r="W312" s="218">
        <v>0</v>
      </c>
      <c r="X312" s="219">
        <f>W312*H312</f>
        <v>0</v>
      </c>
      <c r="AR312" s="220" t="s">
        <v>446</v>
      </c>
      <c r="AT312" s="220" t="s">
        <v>148</v>
      </c>
      <c r="AU312" s="220" t="s">
        <v>153</v>
      </c>
      <c r="AY312" s="15" t="s">
        <v>145</v>
      </c>
      <c r="BE312" s="221">
        <f>IF(O312="základní",K312,0)</f>
        <v>0</v>
      </c>
      <c r="BF312" s="221">
        <f>IF(O312="snížená",K312,0)</f>
        <v>0</v>
      </c>
      <c r="BG312" s="221">
        <f>IF(O312="zákl. přenesená",K312,0)</f>
        <v>0</v>
      </c>
      <c r="BH312" s="221">
        <f>IF(O312="sníž. přenesená",K312,0)</f>
        <v>0</v>
      </c>
      <c r="BI312" s="221">
        <f>IF(O312="nulová",K312,0)</f>
        <v>0</v>
      </c>
      <c r="BJ312" s="15" t="s">
        <v>153</v>
      </c>
      <c r="BK312" s="221">
        <f>ROUND(P312*H312,2)</f>
        <v>0</v>
      </c>
      <c r="BL312" s="15" t="s">
        <v>446</v>
      </c>
      <c r="BM312" s="220" t="s">
        <v>638</v>
      </c>
    </row>
    <row r="313" s="1" customFormat="1">
      <c r="B313" s="36"/>
      <c r="C313" s="37"/>
      <c r="D313" s="222" t="s">
        <v>155</v>
      </c>
      <c r="E313" s="37"/>
      <c r="F313" s="223" t="s">
        <v>639</v>
      </c>
      <c r="G313" s="37"/>
      <c r="H313" s="37"/>
      <c r="I313" s="128"/>
      <c r="J313" s="128"/>
      <c r="K313" s="37"/>
      <c r="L313" s="37"/>
      <c r="M313" s="41"/>
      <c r="N313" s="224"/>
      <c r="O313" s="81"/>
      <c r="P313" s="81"/>
      <c r="Q313" s="81"/>
      <c r="R313" s="81"/>
      <c r="S313" s="81"/>
      <c r="T313" s="81"/>
      <c r="U313" s="81"/>
      <c r="V313" s="81"/>
      <c r="W313" s="81"/>
      <c r="X313" s="82"/>
      <c r="AT313" s="15" t="s">
        <v>155</v>
      </c>
      <c r="AU313" s="15" t="s">
        <v>153</v>
      </c>
    </row>
    <row r="314" s="1" customFormat="1" ht="24" customHeight="1">
      <c r="B314" s="36"/>
      <c r="C314" s="208" t="s">
        <v>640</v>
      </c>
      <c r="D314" s="208" t="s">
        <v>148</v>
      </c>
      <c r="E314" s="209" t="s">
        <v>641</v>
      </c>
      <c r="F314" s="210" t="s">
        <v>642</v>
      </c>
      <c r="G314" s="211" t="s">
        <v>182</v>
      </c>
      <c r="H314" s="212">
        <v>1</v>
      </c>
      <c r="I314" s="213"/>
      <c r="J314" s="213"/>
      <c r="K314" s="214">
        <f>ROUND(P314*H314,2)</f>
        <v>0</v>
      </c>
      <c r="L314" s="210" t="s">
        <v>152</v>
      </c>
      <c r="M314" s="41"/>
      <c r="N314" s="215" t="s">
        <v>20</v>
      </c>
      <c r="O314" s="216" t="s">
        <v>48</v>
      </c>
      <c r="P314" s="217">
        <f>I314+J314</f>
        <v>0</v>
      </c>
      <c r="Q314" s="217">
        <f>ROUND(I314*H314,2)</f>
        <v>0</v>
      </c>
      <c r="R314" s="217">
        <f>ROUND(J314*H314,2)</f>
        <v>0</v>
      </c>
      <c r="S314" s="81"/>
      <c r="T314" s="218">
        <f>S314*H314</f>
        <v>0</v>
      </c>
      <c r="U314" s="218">
        <v>0.00059000000000000003</v>
      </c>
      <c r="V314" s="218">
        <f>U314*H314</f>
        <v>0.00059000000000000003</v>
      </c>
      <c r="W314" s="218">
        <v>0</v>
      </c>
      <c r="X314" s="219">
        <f>W314*H314</f>
        <v>0</v>
      </c>
      <c r="AR314" s="220" t="s">
        <v>446</v>
      </c>
      <c r="AT314" s="220" t="s">
        <v>148</v>
      </c>
      <c r="AU314" s="220" t="s">
        <v>153</v>
      </c>
      <c r="AY314" s="15" t="s">
        <v>145</v>
      </c>
      <c r="BE314" s="221">
        <f>IF(O314="základní",K314,0)</f>
        <v>0</v>
      </c>
      <c r="BF314" s="221">
        <f>IF(O314="snížená",K314,0)</f>
        <v>0</v>
      </c>
      <c r="BG314" s="221">
        <f>IF(O314="zákl. přenesená",K314,0)</f>
        <v>0</v>
      </c>
      <c r="BH314" s="221">
        <f>IF(O314="sníž. přenesená",K314,0)</f>
        <v>0</v>
      </c>
      <c r="BI314" s="221">
        <f>IF(O314="nulová",K314,0)</f>
        <v>0</v>
      </c>
      <c r="BJ314" s="15" t="s">
        <v>153</v>
      </c>
      <c r="BK314" s="221">
        <f>ROUND(P314*H314,2)</f>
        <v>0</v>
      </c>
      <c r="BL314" s="15" t="s">
        <v>446</v>
      </c>
      <c r="BM314" s="220" t="s">
        <v>643</v>
      </c>
    </row>
    <row r="315" s="1" customFormat="1">
      <c r="B315" s="36"/>
      <c r="C315" s="37"/>
      <c r="D315" s="222" t="s">
        <v>155</v>
      </c>
      <c r="E315" s="37"/>
      <c r="F315" s="223" t="s">
        <v>644</v>
      </c>
      <c r="G315" s="37"/>
      <c r="H315" s="37"/>
      <c r="I315" s="128"/>
      <c r="J315" s="128"/>
      <c r="K315" s="37"/>
      <c r="L315" s="37"/>
      <c r="M315" s="41"/>
      <c r="N315" s="224"/>
      <c r="O315" s="81"/>
      <c r="P315" s="81"/>
      <c r="Q315" s="81"/>
      <c r="R315" s="81"/>
      <c r="S315" s="81"/>
      <c r="T315" s="81"/>
      <c r="U315" s="81"/>
      <c r="V315" s="81"/>
      <c r="W315" s="81"/>
      <c r="X315" s="82"/>
      <c r="AT315" s="15" t="s">
        <v>155</v>
      </c>
      <c r="AU315" s="15" t="s">
        <v>153</v>
      </c>
    </row>
    <row r="316" s="1" customFormat="1" ht="24" customHeight="1">
      <c r="B316" s="36"/>
      <c r="C316" s="208" t="s">
        <v>645</v>
      </c>
      <c r="D316" s="208" t="s">
        <v>148</v>
      </c>
      <c r="E316" s="209" t="s">
        <v>646</v>
      </c>
      <c r="F316" s="210" t="s">
        <v>647</v>
      </c>
      <c r="G316" s="211" t="s">
        <v>182</v>
      </c>
      <c r="H316" s="212">
        <v>2</v>
      </c>
      <c r="I316" s="213"/>
      <c r="J316" s="213"/>
      <c r="K316" s="214">
        <f>ROUND(P316*H316,2)</f>
        <v>0</v>
      </c>
      <c r="L316" s="210" t="s">
        <v>152</v>
      </c>
      <c r="M316" s="41"/>
      <c r="N316" s="215" t="s">
        <v>20</v>
      </c>
      <c r="O316" s="216" t="s">
        <v>48</v>
      </c>
      <c r="P316" s="217">
        <f>I316+J316</f>
        <v>0</v>
      </c>
      <c r="Q316" s="217">
        <f>ROUND(I316*H316,2)</f>
        <v>0</v>
      </c>
      <c r="R316" s="217">
        <f>ROUND(J316*H316,2)</f>
        <v>0</v>
      </c>
      <c r="S316" s="81"/>
      <c r="T316" s="218">
        <f>S316*H316</f>
        <v>0</v>
      </c>
      <c r="U316" s="218">
        <v>0.00060999999999999997</v>
      </c>
      <c r="V316" s="218">
        <f>U316*H316</f>
        <v>0.00122</v>
      </c>
      <c r="W316" s="218">
        <v>0</v>
      </c>
      <c r="X316" s="219">
        <f>W316*H316</f>
        <v>0</v>
      </c>
      <c r="AR316" s="220" t="s">
        <v>446</v>
      </c>
      <c r="AT316" s="220" t="s">
        <v>148</v>
      </c>
      <c r="AU316" s="220" t="s">
        <v>153</v>
      </c>
      <c r="AY316" s="15" t="s">
        <v>145</v>
      </c>
      <c r="BE316" s="221">
        <f>IF(O316="základní",K316,0)</f>
        <v>0</v>
      </c>
      <c r="BF316" s="221">
        <f>IF(O316="snížená",K316,0)</f>
        <v>0</v>
      </c>
      <c r="BG316" s="221">
        <f>IF(O316="zákl. přenesená",K316,0)</f>
        <v>0</v>
      </c>
      <c r="BH316" s="221">
        <f>IF(O316="sníž. přenesená",K316,0)</f>
        <v>0</v>
      </c>
      <c r="BI316" s="221">
        <f>IF(O316="nulová",K316,0)</f>
        <v>0</v>
      </c>
      <c r="BJ316" s="15" t="s">
        <v>153</v>
      </c>
      <c r="BK316" s="221">
        <f>ROUND(P316*H316,2)</f>
        <v>0</v>
      </c>
      <c r="BL316" s="15" t="s">
        <v>446</v>
      </c>
      <c r="BM316" s="220" t="s">
        <v>648</v>
      </c>
    </row>
    <row r="317" s="1" customFormat="1">
      <c r="B317" s="36"/>
      <c r="C317" s="37"/>
      <c r="D317" s="222" t="s">
        <v>155</v>
      </c>
      <c r="E317" s="37"/>
      <c r="F317" s="223" t="s">
        <v>649</v>
      </c>
      <c r="G317" s="37"/>
      <c r="H317" s="37"/>
      <c r="I317" s="128"/>
      <c r="J317" s="128"/>
      <c r="K317" s="37"/>
      <c r="L317" s="37"/>
      <c r="M317" s="41"/>
      <c r="N317" s="224"/>
      <c r="O317" s="81"/>
      <c r="P317" s="81"/>
      <c r="Q317" s="81"/>
      <c r="R317" s="81"/>
      <c r="S317" s="81"/>
      <c r="T317" s="81"/>
      <c r="U317" s="81"/>
      <c r="V317" s="81"/>
      <c r="W317" s="81"/>
      <c r="X317" s="82"/>
      <c r="AT317" s="15" t="s">
        <v>155</v>
      </c>
      <c r="AU317" s="15" t="s">
        <v>153</v>
      </c>
    </row>
    <row r="318" s="1" customFormat="1" ht="24" customHeight="1">
      <c r="B318" s="36"/>
      <c r="C318" s="208" t="s">
        <v>650</v>
      </c>
      <c r="D318" s="208" t="s">
        <v>148</v>
      </c>
      <c r="E318" s="209" t="s">
        <v>651</v>
      </c>
      <c r="F318" s="210" t="s">
        <v>652</v>
      </c>
      <c r="G318" s="211" t="s">
        <v>324</v>
      </c>
      <c r="H318" s="212">
        <v>1</v>
      </c>
      <c r="I318" s="213"/>
      <c r="J318" s="213"/>
      <c r="K318" s="214">
        <f>ROUND(P318*H318,2)</f>
        <v>0</v>
      </c>
      <c r="L318" s="210" t="s">
        <v>152</v>
      </c>
      <c r="M318" s="41"/>
      <c r="N318" s="215" t="s">
        <v>20</v>
      </c>
      <c r="O318" s="216" t="s">
        <v>48</v>
      </c>
      <c r="P318" s="217">
        <f>I318+J318</f>
        <v>0</v>
      </c>
      <c r="Q318" s="217">
        <f>ROUND(I318*H318,2)</f>
        <v>0</v>
      </c>
      <c r="R318" s="217">
        <f>ROUND(J318*H318,2)</f>
        <v>0</v>
      </c>
      <c r="S318" s="81"/>
      <c r="T318" s="218">
        <f>S318*H318</f>
        <v>0</v>
      </c>
      <c r="U318" s="218">
        <v>0.0032799999999999999</v>
      </c>
      <c r="V318" s="218">
        <f>U318*H318</f>
        <v>0.0032799999999999999</v>
      </c>
      <c r="W318" s="218">
        <v>0</v>
      </c>
      <c r="X318" s="219">
        <f>W318*H318</f>
        <v>0</v>
      </c>
      <c r="AR318" s="220" t="s">
        <v>446</v>
      </c>
      <c r="AT318" s="220" t="s">
        <v>148</v>
      </c>
      <c r="AU318" s="220" t="s">
        <v>153</v>
      </c>
      <c r="AY318" s="15" t="s">
        <v>145</v>
      </c>
      <c r="BE318" s="221">
        <f>IF(O318="základní",K318,0)</f>
        <v>0</v>
      </c>
      <c r="BF318" s="221">
        <f>IF(O318="snížená",K318,0)</f>
        <v>0</v>
      </c>
      <c r="BG318" s="221">
        <f>IF(O318="zákl. přenesená",K318,0)</f>
        <v>0</v>
      </c>
      <c r="BH318" s="221">
        <f>IF(O318="sníž. přenesená",K318,0)</f>
        <v>0</v>
      </c>
      <c r="BI318" s="221">
        <f>IF(O318="nulová",K318,0)</f>
        <v>0</v>
      </c>
      <c r="BJ318" s="15" t="s">
        <v>153</v>
      </c>
      <c r="BK318" s="221">
        <f>ROUND(P318*H318,2)</f>
        <v>0</v>
      </c>
      <c r="BL318" s="15" t="s">
        <v>446</v>
      </c>
      <c r="BM318" s="220" t="s">
        <v>653</v>
      </c>
    </row>
    <row r="319" s="1" customFormat="1">
      <c r="B319" s="36"/>
      <c r="C319" s="37"/>
      <c r="D319" s="222" t="s">
        <v>155</v>
      </c>
      <c r="E319" s="37"/>
      <c r="F319" s="223" t="s">
        <v>654</v>
      </c>
      <c r="G319" s="37"/>
      <c r="H319" s="37"/>
      <c r="I319" s="128"/>
      <c r="J319" s="128"/>
      <c r="K319" s="37"/>
      <c r="L319" s="37"/>
      <c r="M319" s="41"/>
      <c r="N319" s="224"/>
      <c r="O319" s="81"/>
      <c r="P319" s="81"/>
      <c r="Q319" s="81"/>
      <c r="R319" s="81"/>
      <c r="S319" s="81"/>
      <c r="T319" s="81"/>
      <c r="U319" s="81"/>
      <c r="V319" s="81"/>
      <c r="W319" s="81"/>
      <c r="X319" s="82"/>
      <c r="AT319" s="15" t="s">
        <v>155</v>
      </c>
      <c r="AU319" s="15" t="s">
        <v>153</v>
      </c>
    </row>
    <row r="320" s="1" customFormat="1" ht="24" customHeight="1">
      <c r="B320" s="36"/>
      <c r="C320" s="208" t="s">
        <v>655</v>
      </c>
      <c r="D320" s="208" t="s">
        <v>148</v>
      </c>
      <c r="E320" s="209" t="s">
        <v>656</v>
      </c>
      <c r="F320" s="210" t="s">
        <v>657</v>
      </c>
      <c r="G320" s="211" t="s">
        <v>182</v>
      </c>
      <c r="H320" s="212">
        <v>2</v>
      </c>
      <c r="I320" s="213"/>
      <c r="J320" s="213"/>
      <c r="K320" s="214">
        <f>ROUND(P320*H320,2)</f>
        <v>0</v>
      </c>
      <c r="L320" s="210" t="s">
        <v>152</v>
      </c>
      <c r="M320" s="41"/>
      <c r="N320" s="215" t="s">
        <v>20</v>
      </c>
      <c r="O320" s="216" t="s">
        <v>48</v>
      </c>
      <c r="P320" s="217">
        <f>I320+J320</f>
        <v>0</v>
      </c>
      <c r="Q320" s="217">
        <f>ROUND(I320*H320,2)</f>
        <v>0</v>
      </c>
      <c r="R320" s="217">
        <f>ROUND(J320*H320,2)</f>
        <v>0</v>
      </c>
      <c r="S320" s="81"/>
      <c r="T320" s="218">
        <f>S320*H320</f>
        <v>0</v>
      </c>
      <c r="U320" s="218">
        <v>0</v>
      </c>
      <c r="V320" s="218">
        <f>U320*H320</f>
        <v>0</v>
      </c>
      <c r="W320" s="218">
        <v>0</v>
      </c>
      <c r="X320" s="219">
        <f>W320*H320</f>
        <v>0</v>
      </c>
      <c r="AR320" s="220" t="s">
        <v>446</v>
      </c>
      <c r="AT320" s="220" t="s">
        <v>148</v>
      </c>
      <c r="AU320" s="220" t="s">
        <v>153</v>
      </c>
      <c r="AY320" s="15" t="s">
        <v>145</v>
      </c>
      <c r="BE320" s="221">
        <f>IF(O320="základní",K320,0)</f>
        <v>0</v>
      </c>
      <c r="BF320" s="221">
        <f>IF(O320="snížená",K320,0)</f>
        <v>0</v>
      </c>
      <c r="BG320" s="221">
        <f>IF(O320="zákl. přenesená",K320,0)</f>
        <v>0</v>
      </c>
      <c r="BH320" s="221">
        <f>IF(O320="sníž. přenesená",K320,0)</f>
        <v>0</v>
      </c>
      <c r="BI320" s="221">
        <f>IF(O320="nulová",K320,0)</f>
        <v>0</v>
      </c>
      <c r="BJ320" s="15" t="s">
        <v>153</v>
      </c>
      <c r="BK320" s="221">
        <f>ROUND(P320*H320,2)</f>
        <v>0</v>
      </c>
      <c r="BL320" s="15" t="s">
        <v>446</v>
      </c>
      <c r="BM320" s="220" t="s">
        <v>658</v>
      </c>
    </row>
    <row r="321" s="1" customFormat="1">
      <c r="B321" s="36"/>
      <c r="C321" s="37"/>
      <c r="D321" s="222" t="s">
        <v>155</v>
      </c>
      <c r="E321" s="37"/>
      <c r="F321" s="223" t="s">
        <v>659</v>
      </c>
      <c r="G321" s="37"/>
      <c r="H321" s="37"/>
      <c r="I321" s="128"/>
      <c r="J321" s="128"/>
      <c r="K321" s="37"/>
      <c r="L321" s="37"/>
      <c r="M321" s="41"/>
      <c r="N321" s="224"/>
      <c r="O321" s="81"/>
      <c r="P321" s="81"/>
      <c r="Q321" s="81"/>
      <c r="R321" s="81"/>
      <c r="S321" s="81"/>
      <c r="T321" s="81"/>
      <c r="U321" s="81"/>
      <c r="V321" s="81"/>
      <c r="W321" s="81"/>
      <c r="X321" s="82"/>
      <c r="AT321" s="15" t="s">
        <v>155</v>
      </c>
      <c r="AU321" s="15" t="s">
        <v>153</v>
      </c>
    </row>
    <row r="322" s="1" customFormat="1" ht="24" customHeight="1">
      <c r="B322" s="36"/>
      <c r="C322" s="225" t="s">
        <v>660</v>
      </c>
      <c r="D322" s="225" t="s">
        <v>185</v>
      </c>
      <c r="E322" s="226" t="s">
        <v>661</v>
      </c>
      <c r="F322" s="227" t="s">
        <v>662</v>
      </c>
      <c r="G322" s="228" t="s">
        <v>182</v>
      </c>
      <c r="H322" s="229">
        <v>2</v>
      </c>
      <c r="I322" s="230"/>
      <c r="J322" s="231"/>
      <c r="K322" s="232">
        <f>ROUND(P322*H322,2)</f>
        <v>0</v>
      </c>
      <c r="L322" s="227" t="s">
        <v>152</v>
      </c>
      <c r="M322" s="233"/>
      <c r="N322" s="234" t="s">
        <v>20</v>
      </c>
      <c r="O322" s="216" t="s">
        <v>48</v>
      </c>
      <c r="P322" s="217">
        <f>I322+J322</f>
        <v>0</v>
      </c>
      <c r="Q322" s="217">
        <f>ROUND(I322*H322,2)</f>
        <v>0</v>
      </c>
      <c r="R322" s="217">
        <f>ROUND(J322*H322,2)</f>
        <v>0</v>
      </c>
      <c r="S322" s="81"/>
      <c r="T322" s="218">
        <f>S322*H322</f>
        <v>0</v>
      </c>
      <c r="U322" s="218">
        <v>0.00050000000000000001</v>
      </c>
      <c r="V322" s="218">
        <f>U322*H322</f>
        <v>0.001</v>
      </c>
      <c r="W322" s="218">
        <v>0</v>
      </c>
      <c r="X322" s="219">
        <f>W322*H322</f>
        <v>0</v>
      </c>
      <c r="AR322" s="220" t="s">
        <v>379</v>
      </c>
      <c r="AT322" s="220" t="s">
        <v>185</v>
      </c>
      <c r="AU322" s="220" t="s">
        <v>153</v>
      </c>
      <c r="AY322" s="15" t="s">
        <v>145</v>
      </c>
      <c r="BE322" s="221">
        <f>IF(O322="základní",K322,0)</f>
        <v>0</v>
      </c>
      <c r="BF322" s="221">
        <f>IF(O322="snížená",K322,0)</f>
        <v>0</v>
      </c>
      <c r="BG322" s="221">
        <f>IF(O322="zákl. přenesená",K322,0)</f>
        <v>0</v>
      </c>
      <c r="BH322" s="221">
        <f>IF(O322="sníž. přenesená",K322,0)</f>
        <v>0</v>
      </c>
      <c r="BI322" s="221">
        <f>IF(O322="nulová",K322,0)</f>
        <v>0</v>
      </c>
      <c r="BJ322" s="15" t="s">
        <v>153</v>
      </c>
      <c r="BK322" s="221">
        <f>ROUND(P322*H322,2)</f>
        <v>0</v>
      </c>
      <c r="BL322" s="15" t="s">
        <v>446</v>
      </c>
      <c r="BM322" s="220" t="s">
        <v>663</v>
      </c>
    </row>
    <row r="323" s="1" customFormat="1">
      <c r="B323" s="36"/>
      <c r="C323" s="37"/>
      <c r="D323" s="222" t="s">
        <v>155</v>
      </c>
      <c r="E323" s="37"/>
      <c r="F323" s="223" t="s">
        <v>662</v>
      </c>
      <c r="G323" s="37"/>
      <c r="H323" s="37"/>
      <c r="I323" s="128"/>
      <c r="J323" s="128"/>
      <c r="K323" s="37"/>
      <c r="L323" s="37"/>
      <c r="M323" s="41"/>
      <c r="N323" s="224"/>
      <c r="O323" s="81"/>
      <c r="P323" s="81"/>
      <c r="Q323" s="81"/>
      <c r="R323" s="81"/>
      <c r="S323" s="81"/>
      <c r="T323" s="81"/>
      <c r="U323" s="81"/>
      <c r="V323" s="81"/>
      <c r="W323" s="81"/>
      <c r="X323" s="82"/>
      <c r="AT323" s="15" t="s">
        <v>155</v>
      </c>
      <c r="AU323" s="15" t="s">
        <v>153</v>
      </c>
    </row>
    <row r="324" s="1" customFormat="1" ht="24" customHeight="1">
      <c r="B324" s="36"/>
      <c r="C324" s="225" t="s">
        <v>664</v>
      </c>
      <c r="D324" s="225" t="s">
        <v>185</v>
      </c>
      <c r="E324" s="226" t="s">
        <v>665</v>
      </c>
      <c r="F324" s="227" t="s">
        <v>666</v>
      </c>
      <c r="G324" s="228" t="s">
        <v>251</v>
      </c>
      <c r="H324" s="229">
        <v>1</v>
      </c>
      <c r="I324" s="230"/>
      <c r="J324" s="231"/>
      <c r="K324" s="232">
        <f>ROUND(P324*H324,2)</f>
        <v>0</v>
      </c>
      <c r="L324" s="227" t="s">
        <v>152</v>
      </c>
      <c r="M324" s="233"/>
      <c r="N324" s="234" t="s">
        <v>20</v>
      </c>
      <c r="O324" s="216" t="s">
        <v>48</v>
      </c>
      <c r="P324" s="217">
        <f>I324+J324</f>
        <v>0</v>
      </c>
      <c r="Q324" s="217">
        <f>ROUND(I324*H324,2)</f>
        <v>0</v>
      </c>
      <c r="R324" s="217">
        <f>ROUND(J324*H324,2)</f>
        <v>0</v>
      </c>
      <c r="S324" s="81"/>
      <c r="T324" s="218">
        <f>S324*H324</f>
        <v>0</v>
      </c>
      <c r="U324" s="218">
        <v>0.00050000000000000001</v>
      </c>
      <c r="V324" s="218">
        <f>U324*H324</f>
        <v>0.00050000000000000001</v>
      </c>
      <c r="W324" s="218">
        <v>0</v>
      </c>
      <c r="X324" s="219">
        <f>W324*H324</f>
        <v>0</v>
      </c>
      <c r="AR324" s="220" t="s">
        <v>379</v>
      </c>
      <c r="AT324" s="220" t="s">
        <v>185</v>
      </c>
      <c r="AU324" s="220" t="s">
        <v>153</v>
      </c>
      <c r="AY324" s="15" t="s">
        <v>145</v>
      </c>
      <c r="BE324" s="221">
        <f>IF(O324="základní",K324,0)</f>
        <v>0</v>
      </c>
      <c r="BF324" s="221">
        <f>IF(O324="snížená",K324,0)</f>
        <v>0</v>
      </c>
      <c r="BG324" s="221">
        <f>IF(O324="zákl. přenesená",K324,0)</f>
        <v>0</v>
      </c>
      <c r="BH324" s="221">
        <f>IF(O324="sníž. přenesená",K324,0)</f>
        <v>0</v>
      </c>
      <c r="BI324" s="221">
        <f>IF(O324="nulová",K324,0)</f>
        <v>0</v>
      </c>
      <c r="BJ324" s="15" t="s">
        <v>153</v>
      </c>
      <c r="BK324" s="221">
        <f>ROUND(P324*H324,2)</f>
        <v>0</v>
      </c>
      <c r="BL324" s="15" t="s">
        <v>446</v>
      </c>
      <c r="BM324" s="220" t="s">
        <v>667</v>
      </c>
    </row>
    <row r="325" s="1" customFormat="1">
      <c r="B325" s="36"/>
      <c r="C325" s="37"/>
      <c r="D325" s="222" t="s">
        <v>155</v>
      </c>
      <c r="E325" s="37"/>
      <c r="F325" s="223" t="s">
        <v>666</v>
      </c>
      <c r="G325" s="37"/>
      <c r="H325" s="37"/>
      <c r="I325" s="128"/>
      <c r="J325" s="128"/>
      <c r="K325" s="37"/>
      <c r="L325" s="37"/>
      <c r="M325" s="41"/>
      <c r="N325" s="224"/>
      <c r="O325" s="81"/>
      <c r="P325" s="81"/>
      <c r="Q325" s="81"/>
      <c r="R325" s="81"/>
      <c r="S325" s="81"/>
      <c r="T325" s="81"/>
      <c r="U325" s="81"/>
      <c r="V325" s="81"/>
      <c r="W325" s="81"/>
      <c r="X325" s="82"/>
      <c r="AT325" s="15" t="s">
        <v>155</v>
      </c>
      <c r="AU325" s="15" t="s">
        <v>153</v>
      </c>
    </row>
    <row r="326" s="1" customFormat="1" ht="24" customHeight="1">
      <c r="B326" s="36"/>
      <c r="C326" s="208" t="s">
        <v>668</v>
      </c>
      <c r="D326" s="208" t="s">
        <v>148</v>
      </c>
      <c r="E326" s="209" t="s">
        <v>669</v>
      </c>
      <c r="F326" s="210" t="s">
        <v>670</v>
      </c>
      <c r="G326" s="211" t="s">
        <v>188</v>
      </c>
      <c r="H326" s="212">
        <v>0.088999999999999996</v>
      </c>
      <c r="I326" s="213"/>
      <c r="J326" s="213"/>
      <c r="K326" s="214">
        <f>ROUND(P326*H326,2)</f>
        <v>0</v>
      </c>
      <c r="L326" s="210" t="s">
        <v>152</v>
      </c>
      <c r="M326" s="41"/>
      <c r="N326" s="215" t="s">
        <v>20</v>
      </c>
      <c r="O326" s="216" t="s">
        <v>48</v>
      </c>
      <c r="P326" s="217">
        <f>I326+J326</f>
        <v>0</v>
      </c>
      <c r="Q326" s="217">
        <f>ROUND(I326*H326,2)</f>
        <v>0</v>
      </c>
      <c r="R326" s="217">
        <f>ROUND(J326*H326,2)</f>
        <v>0</v>
      </c>
      <c r="S326" s="81"/>
      <c r="T326" s="218">
        <f>S326*H326</f>
        <v>0</v>
      </c>
      <c r="U326" s="218">
        <v>0</v>
      </c>
      <c r="V326" s="218">
        <f>U326*H326</f>
        <v>0</v>
      </c>
      <c r="W326" s="218">
        <v>0</v>
      </c>
      <c r="X326" s="219">
        <f>W326*H326</f>
        <v>0</v>
      </c>
      <c r="AR326" s="220" t="s">
        <v>446</v>
      </c>
      <c r="AT326" s="220" t="s">
        <v>148</v>
      </c>
      <c r="AU326" s="220" t="s">
        <v>153</v>
      </c>
      <c r="AY326" s="15" t="s">
        <v>145</v>
      </c>
      <c r="BE326" s="221">
        <f>IF(O326="základní",K326,0)</f>
        <v>0</v>
      </c>
      <c r="BF326" s="221">
        <f>IF(O326="snížená",K326,0)</f>
        <v>0</v>
      </c>
      <c r="BG326" s="221">
        <f>IF(O326="zákl. přenesená",K326,0)</f>
        <v>0</v>
      </c>
      <c r="BH326" s="221">
        <f>IF(O326="sníž. přenesená",K326,0)</f>
        <v>0</v>
      </c>
      <c r="BI326" s="221">
        <f>IF(O326="nulová",K326,0)</f>
        <v>0</v>
      </c>
      <c r="BJ326" s="15" t="s">
        <v>153</v>
      </c>
      <c r="BK326" s="221">
        <f>ROUND(P326*H326,2)</f>
        <v>0</v>
      </c>
      <c r="BL326" s="15" t="s">
        <v>446</v>
      </c>
      <c r="BM326" s="220" t="s">
        <v>671</v>
      </c>
    </row>
    <row r="327" s="1" customFormat="1">
      <c r="B327" s="36"/>
      <c r="C327" s="37"/>
      <c r="D327" s="222" t="s">
        <v>155</v>
      </c>
      <c r="E327" s="37"/>
      <c r="F327" s="223" t="s">
        <v>672</v>
      </c>
      <c r="G327" s="37"/>
      <c r="H327" s="37"/>
      <c r="I327" s="128"/>
      <c r="J327" s="128"/>
      <c r="K327" s="37"/>
      <c r="L327" s="37"/>
      <c r="M327" s="41"/>
      <c r="N327" s="224"/>
      <c r="O327" s="81"/>
      <c r="P327" s="81"/>
      <c r="Q327" s="81"/>
      <c r="R327" s="81"/>
      <c r="S327" s="81"/>
      <c r="T327" s="81"/>
      <c r="U327" s="81"/>
      <c r="V327" s="81"/>
      <c r="W327" s="81"/>
      <c r="X327" s="82"/>
      <c r="AT327" s="15" t="s">
        <v>155</v>
      </c>
      <c r="AU327" s="15" t="s">
        <v>153</v>
      </c>
    </row>
    <row r="328" s="11" customFormat="1" ht="22.8" customHeight="1">
      <c r="B328" s="191"/>
      <c r="C328" s="192"/>
      <c r="D328" s="193" t="s">
        <v>77</v>
      </c>
      <c r="E328" s="206" t="s">
        <v>673</v>
      </c>
      <c r="F328" s="206" t="s">
        <v>674</v>
      </c>
      <c r="G328" s="192"/>
      <c r="H328" s="192"/>
      <c r="I328" s="195"/>
      <c r="J328" s="195"/>
      <c r="K328" s="207">
        <f>BK328</f>
        <v>0</v>
      </c>
      <c r="L328" s="192"/>
      <c r="M328" s="197"/>
      <c r="N328" s="198"/>
      <c r="O328" s="199"/>
      <c r="P328" s="199"/>
      <c r="Q328" s="200">
        <f>SUM(Q329:Q392)</f>
        <v>0</v>
      </c>
      <c r="R328" s="200">
        <f>SUM(R329:R392)</f>
        <v>0</v>
      </c>
      <c r="S328" s="199"/>
      <c r="T328" s="201">
        <f>SUM(T329:T392)</f>
        <v>0</v>
      </c>
      <c r="U328" s="199"/>
      <c r="V328" s="201">
        <f>SUM(V329:V392)</f>
        <v>1.0042500000000001</v>
      </c>
      <c r="W328" s="199"/>
      <c r="X328" s="202">
        <f>SUM(X329:X392)</f>
        <v>1.6619200000000001</v>
      </c>
      <c r="AR328" s="203" t="s">
        <v>153</v>
      </c>
      <c r="AT328" s="204" t="s">
        <v>77</v>
      </c>
      <c r="AU328" s="204" t="s">
        <v>83</v>
      </c>
      <c r="AY328" s="203" t="s">
        <v>145</v>
      </c>
      <c r="BK328" s="205">
        <f>SUM(BK329:BK392)</f>
        <v>0</v>
      </c>
    </row>
    <row r="329" s="1" customFormat="1" ht="24" customHeight="1">
      <c r="B329" s="36"/>
      <c r="C329" s="208" t="s">
        <v>675</v>
      </c>
      <c r="D329" s="208" t="s">
        <v>148</v>
      </c>
      <c r="E329" s="209" t="s">
        <v>676</v>
      </c>
      <c r="F329" s="210" t="s">
        <v>677</v>
      </c>
      <c r="G329" s="211" t="s">
        <v>324</v>
      </c>
      <c r="H329" s="212">
        <v>9</v>
      </c>
      <c r="I329" s="213"/>
      <c r="J329" s="213"/>
      <c r="K329" s="214">
        <f>ROUND(P329*H329,2)</f>
        <v>0</v>
      </c>
      <c r="L329" s="210" t="s">
        <v>152</v>
      </c>
      <c r="M329" s="41"/>
      <c r="N329" s="215" t="s">
        <v>20</v>
      </c>
      <c r="O329" s="216" t="s">
        <v>48</v>
      </c>
      <c r="P329" s="217">
        <f>I329+J329</f>
        <v>0</v>
      </c>
      <c r="Q329" s="217">
        <f>ROUND(I329*H329,2)</f>
        <v>0</v>
      </c>
      <c r="R329" s="217">
        <f>ROUND(J329*H329,2)</f>
        <v>0</v>
      </c>
      <c r="S329" s="81"/>
      <c r="T329" s="218">
        <f>S329*H329</f>
        <v>0</v>
      </c>
      <c r="U329" s="218">
        <v>0</v>
      </c>
      <c r="V329" s="218">
        <f>U329*H329</f>
        <v>0</v>
      </c>
      <c r="W329" s="218">
        <v>0.01933</v>
      </c>
      <c r="X329" s="219">
        <f>W329*H329</f>
        <v>0.17397000000000001</v>
      </c>
      <c r="AR329" s="220" t="s">
        <v>446</v>
      </c>
      <c r="AT329" s="220" t="s">
        <v>148</v>
      </c>
      <c r="AU329" s="220" t="s">
        <v>153</v>
      </c>
      <c r="AY329" s="15" t="s">
        <v>145</v>
      </c>
      <c r="BE329" s="221">
        <f>IF(O329="základní",K329,0)</f>
        <v>0</v>
      </c>
      <c r="BF329" s="221">
        <f>IF(O329="snížená",K329,0)</f>
        <v>0</v>
      </c>
      <c r="BG329" s="221">
        <f>IF(O329="zákl. přenesená",K329,0)</f>
        <v>0</v>
      </c>
      <c r="BH329" s="221">
        <f>IF(O329="sníž. přenesená",K329,0)</f>
        <v>0</v>
      </c>
      <c r="BI329" s="221">
        <f>IF(O329="nulová",K329,0)</f>
        <v>0</v>
      </c>
      <c r="BJ329" s="15" t="s">
        <v>153</v>
      </c>
      <c r="BK329" s="221">
        <f>ROUND(P329*H329,2)</f>
        <v>0</v>
      </c>
      <c r="BL329" s="15" t="s">
        <v>446</v>
      </c>
      <c r="BM329" s="220" t="s">
        <v>678</v>
      </c>
    </row>
    <row r="330" s="1" customFormat="1">
      <c r="B330" s="36"/>
      <c r="C330" s="37"/>
      <c r="D330" s="222" t="s">
        <v>155</v>
      </c>
      <c r="E330" s="37"/>
      <c r="F330" s="223" t="s">
        <v>679</v>
      </c>
      <c r="G330" s="37"/>
      <c r="H330" s="37"/>
      <c r="I330" s="128"/>
      <c r="J330" s="128"/>
      <c r="K330" s="37"/>
      <c r="L330" s="37"/>
      <c r="M330" s="41"/>
      <c r="N330" s="224"/>
      <c r="O330" s="81"/>
      <c r="P330" s="81"/>
      <c r="Q330" s="81"/>
      <c r="R330" s="81"/>
      <c r="S330" s="81"/>
      <c r="T330" s="81"/>
      <c r="U330" s="81"/>
      <c r="V330" s="81"/>
      <c r="W330" s="81"/>
      <c r="X330" s="82"/>
      <c r="AT330" s="15" t="s">
        <v>155</v>
      </c>
      <c r="AU330" s="15" t="s">
        <v>153</v>
      </c>
    </row>
    <row r="331" s="1" customFormat="1" ht="24" customHeight="1">
      <c r="B331" s="36"/>
      <c r="C331" s="208" t="s">
        <v>680</v>
      </c>
      <c r="D331" s="208" t="s">
        <v>148</v>
      </c>
      <c r="E331" s="209" t="s">
        <v>681</v>
      </c>
      <c r="F331" s="210" t="s">
        <v>682</v>
      </c>
      <c r="G331" s="211" t="s">
        <v>182</v>
      </c>
      <c r="H331" s="212">
        <v>7</v>
      </c>
      <c r="I331" s="213"/>
      <c r="J331" s="213"/>
      <c r="K331" s="214">
        <f>ROUND(P331*H331,2)</f>
        <v>0</v>
      </c>
      <c r="L331" s="210" t="s">
        <v>152</v>
      </c>
      <c r="M331" s="41"/>
      <c r="N331" s="215" t="s">
        <v>20</v>
      </c>
      <c r="O331" s="216" t="s">
        <v>48</v>
      </c>
      <c r="P331" s="217">
        <f>I331+J331</f>
        <v>0</v>
      </c>
      <c r="Q331" s="217">
        <f>ROUND(I331*H331,2)</f>
        <v>0</v>
      </c>
      <c r="R331" s="217">
        <f>ROUND(J331*H331,2)</f>
        <v>0</v>
      </c>
      <c r="S331" s="81"/>
      <c r="T331" s="218">
        <f>S331*H331</f>
        <v>0</v>
      </c>
      <c r="U331" s="218">
        <v>0.00182</v>
      </c>
      <c r="V331" s="218">
        <f>U331*H331</f>
        <v>0.01274</v>
      </c>
      <c r="W331" s="218">
        <v>0</v>
      </c>
      <c r="X331" s="219">
        <f>W331*H331</f>
        <v>0</v>
      </c>
      <c r="AR331" s="220" t="s">
        <v>446</v>
      </c>
      <c r="AT331" s="220" t="s">
        <v>148</v>
      </c>
      <c r="AU331" s="220" t="s">
        <v>153</v>
      </c>
      <c r="AY331" s="15" t="s">
        <v>145</v>
      </c>
      <c r="BE331" s="221">
        <f>IF(O331="základní",K331,0)</f>
        <v>0</v>
      </c>
      <c r="BF331" s="221">
        <f>IF(O331="snížená",K331,0)</f>
        <v>0</v>
      </c>
      <c r="BG331" s="221">
        <f>IF(O331="zákl. přenesená",K331,0)</f>
        <v>0</v>
      </c>
      <c r="BH331" s="221">
        <f>IF(O331="sníž. přenesená",K331,0)</f>
        <v>0</v>
      </c>
      <c r="BI331" s="221">
        <f>IF(O331="nulová",K331,0)</f>
        <v>0</v>
      </c>
      <c r="BJ331" s="15" t="s">
        <v>153</v>
      </c>
      <c r="BK331" s="221">
        <f>ROUND(P331*H331,2)</f>
        <v>0</v>
      </c>
      <c r="BL331" s="15" t="s">
        <v>446</v>
      </c>
      <c r="BM331" s="220" t="s">
        <v>683</v>
      </c>
    </row>
    <row r="332" s="1" customFormat="1">
      <c r="B332" s="36"/>
      <c r="C332" s="37"/>
      <c r="D332" s="222" t="s">
        <v>155</v>
      </c>
      <c r="E332" s="37"/>
      <c r="F332" s="223" t="s">
        <v>684</v>
      </c>
      <c r="G332" s="37"/>
      <c r="H332" s="37"/>
      <c r="I332" s="128"/>
      <c r="J332" s="128"/>
      <c r="K332" s="37"/>
      <c r="L332" s="37"/>
      <c r="M332" s="41"/>
      <c r="N332" s="224"/>
      <c r="O332" s="81"/>
      <c r="P332" s="81"/>
      <c r="Q332" s="81"/>
      <c r="R332" s="81"/>
      <c r="S332" s="81"/>
      <c r="T332" s="81"/>
      <c r="U332" s="81"/>
      <c r="V332" s="81"/>
      <c r="W332" s="81"/>
      <c r="X332" s="82"/>
      <c r="AT332" s="15" t="s">
        <v>155</v>
      </c>
      <c r="AU332" s="15" t="s">
        <v>153</v>
      </c>
    </row>
    <row r="333" s="1" customFormat="1" ht="24" customHeight="1">
      <c r="B333" s="36"/>
      <c r="C333" s="225" t="s">
        <v>685</v>
      </c>
      <c r="D333" s="225" t="s">
        <v>185</v>
      </c>
      <c r="E333" s="226" t="s">
        <v>686</v>
      </c>
      <c r="F333" s="227" t="s">
        <v>687</v>
      </c>
      <c r="G333" s="228" t="s">
        <v>182</v>
      </c>
      <c r="H333" s="229">
        <v>7</v>
      </c>
      <c r="I333" s="230"/>
      <c r="J333" s="231"/>
      <c r="K333" s="232">
        <f>ROUND(P333*H333,2)</f>
        <v>0</v>
      </c>
      <c r="L333" s="227" t="s">
        <v>152</v>
      </c>
      <c r="M333" s="233"/>
      <c r="N333" s="234" t="s">
        <v>20</v>
      </c>
      <c r="O333" s="216" t="s">
        <v>48</v>
      </c>
      <c r="P333" s="217">
        <f>I333+J333</f>
        <v>0</v>
      </c>
      <c r="Q333" s="217">
        <f>ROUND(I333*H333,2)</f>
        <v>0</v>
      </c>
      <c r="R333" s="217">
        <f>ROUND(J333*H333,2)</f>
        <v>0</v>
      </c>
      <c r="S333" s="81"/>
      <c r="T333" s="218">
        <f>S333*H333</f>
        <v>0</v>
      </c>
      <c r="U333" s="218">
        <v>0.012</v>
      </c>
      <c r="V333" s="218">
        <f>U333*H333</f>
        <v>0.084000000000000005</v>
      </c>
      <c r="W333" s="218">
        <v>0</v>
      </c>
      <c r="X333" s="219">
        <f>W333*H333</f>
        <v>0</v>
      </c>
      <c r="AR333" s="220" t="s">
        <v>379</v>
      </c>
      <c r="AT333" s="220" t="s">
        <v>185</v>
      </c>
      <c r="AU333" s="220" t="s">
        <v>153</v>
      </c>
      <c r="AY333" s="15" t="s">
        <v>145</v>
      </c>
      <c r="BE333" s="221">
        <f>IF(O333="základní",K333,0)</f>
        <v>0</v>
      </c>
      <c r="BF333" s="221">
        <f>IF(O333="snížená",K333,0)</f>
        <v>0</v>
      </c>
      <c r="BG333" s="221">
        <f>IF(O333="zákl. přenesená",K333,0)</f>
        <v>0</v>
      </c>
      <c r="BH333" s="221">
        <f>IF(O333="sníž. přenesená",K333,0)</f>
        <v>0</v>
      </c>
      <c r="BI333" s="221">
        <f>IF(O333="nulová",K333,0)</f>
        <v>0</v>
      </c>
      <c r="BJ333" s="15" t="s">
        <v>153</v>
      </c>
      <c r="BK333" s="221">
        <f>ROUND(P333*H333,2)</f>
        <v>0</v>
      </c>
      <c r="BL333" s="15" t="s">
        <v>446</v>
      </c>
      <c r="BM333" s="220" t="s">
        <v>688</v>
      </c>
    </row>
    <row r="334" s="1" customFormat="1">
      <c r="B334" s="36"/>
      <c r="C334" s="37"/>
      <c r="D334" s="222" t="s">
        <v>155</v>
      </c>
      <c r="E334" s="37"/>
      <c r="F334" s="223" t="s">
        <v>689</v>
      </c>
      <c r="G334" s="37"/>
      <c r="H334" s="37"/>
      <c r="I334" s="128"/>
      <c r="J334" s="128"/>
      <c r="K334" s="37"/>
      <c r="L334" s="37"/>
      <c r="M334" s="41"/>
      <c r="N334" s="224"/>
      <c r="O334" s="81"/>
      <c r="P334" s="81"/>
      <c r="Q334" s="81"/>
      <c r="R334" s="81"/>
      <c r="S334" s="81"/>
      <c r="T334" s="81"/>
      <c r="U334" s="81"/>
      <c r="V334" s="81"/>
      <c r="W334" s="81"/>
      <c r="X334" s="82"/>
      <c r="AT334" s="15" t="s">
        <v>155</v>
      </c>
      <c r="AU334" s="15" t="s">
        <v>153</v>
      </c>
    </row>
    <row r="335" s="1" customFormat="1" ht="24" customHeight="1">
      <c r="B335" s="36"/>
      <c r="C335" s="208" t="s">
        <v>690</v>
      </c>
      <c r="D335" s="208" t="s">
        <v>148</v>
      </c>
      <c r="E335" s="209" t="s">
        <v>691</v>
      </c>
      <c r="F335" s="210" t="s">
        <v>692</v>
      </c>
      <c r="G335" s="211" t="s">
        <v>324</v>
      </c>
      <c r="H335" s="212">
        <v>8</v>
      </c>
      <c r="I335" s="213"/>
      <c r="J335" s="213"/>
      <c r="K335" s="214">
        <f>ROUND(P335*H335,2)</f>
        <v>0</v>
      </c>
      <c r="L335" s="210" t="s">
        <v>152</v>
      </c>
      <c r="M335" s="41"/>
      <c r="N335" s="215" t="s">
        <v>20</v>
      </c>
      <c r="O335" s="216" t="s">
        <v>48</v>
      </c>
      <c r="P335" s="217">
        <f>I335+J335</f>
        <v>0</v>
      </c>
      <c r="Q335" s="217">
        <f>ROUND(I335*H335,2)</f>
        <v>0</v>
      </c>
      <c r="R335" s="217">
        <f>ROUND(J335*H335,2)</f>
        <v>0</v>
      </c>
      <c r="S335" s="81"/>
      <c r="T335" s="218">
        <f>S335*H335</f>
        <v>0</v>
      </c>
      <c r="U335" s="218">
        <v>0</v>
      </c>
      <c r="V335" s="218">
        <f>U335*H335</f>
        <v>0</v>
      </c>
      <c r="W335" s="218">
        <v>0.019460000000000002</v>
      </c>
      <c r="X335" s="219">
        <f>W335*H335</f>
        <v>0.15568000000000001</v>
      </c>
      <c r="AR335" s="220" t="s">
        <v>446</v>
      </c>
      <c r="AT335" s="220" t="s">
        <v>148</v>
      </c>
      <c r="AU335" s="220" t="s">
        <v>153</v>
      </c>
      <c r="AY335" s="15" t="s">
        <v>145</v>
      </c>
      <c r="BE335" s="221">
        <f>IF(O335="základní",K335,0)</f>
        <v>0</v>
      </c>
      <c r="BF335" s="221">
        <f>IF(O335="snížená",K335,0)</f>
        <v>0</v>
      </c>
      <c r="BG335" s="221">
        <f>IF(O335="zákl. přenesená",K335,0)</f>
        <v>0</v>
      </c>
      <c r="BH335" s="221">
        <f>IF(O335="sníž. přenesená",K335,0)</f>
        <v>0</v>
      </c>
      <c r="BI335" s="221">
        <f>IF(O335="nulová",K335,0)</f>
        <v>0</v>
      </c>
      <c r="BJ335" s="15" t="s">
        <v>153</v>
      </c>
      <c r="BK335" s="221">
        <f>ROUND(P335*H335,2)</f>
        <v>0</v>
      </c>
      <c r="BL335" s="15" t="s">
        <v>446</v>
      </c>
      <c r="BM335" s="220" t="s">
        <v>693</v>
      </c>
    </row>
    <row r="336" s="1" customFormat="1">
      <c r="B336" s="36"/>
      <c r="C336" s="37"/>
      <c r="D336" s="222" t="s">
        <v>155</v>
      </c>
      <c r="E336" s="37"/>
      <c r="F336" s="223" t="s">
        <v>694</v>
      </c>
      <c r="G336" s="37"/>
      <c r="H336" s="37"/>
      <c r="I336" s="128"/>
      <c r="J336" s="128"/>
      <c r="K336" s="37"/>
      <c r="L336" s="37"/>
      <c r="M336" s="41"/>
      <c r="N336" s="224"/>
      <c r="O336" s="81"/>
      <c r="P336" s="81"/>
      <c r="Q336" s="81"/>
      <c r="R336" s="81"/>
      <c r="S336" s="81"/>
      <c r="T336" s="81"/>
      <c r="U336" s="81"/>
      <c r="V336" s="81"/>
      <c r="W336" s="81"/>
      <c r="X336" s="82"/>
      <c r="AT336" s="15" t="s">
        <v>155</v>
      </c>
      <c r="AU336" s="15" t="s">
        <v>153</v>
      </c>
    </row>
    <row r="337" s="1" customFormat="1" ht="24" customHeight="1">
      <c r="B337" s="36"/>
      <c r="C337" s="208" t="s">
        <v>695</v>
      </c>
      <c r="D337" s="208" t="s">
        <v>148</v>
      </c>
      <c r="E337" s="209" t="s">
        <v>696</v>
      </c>
      <c r="F337" s="210" t="s">
        <v>697</v>
      </c>
      <c r="G337" s="211" t="s">
        <v>324</v>
      </c>
      <c r="H337" s="212">
        <v>8</v>
      </c>
      <c r="I337" s="213"/>
      <c r="J337" s="213"/>
      <c r="K337" s="214">
        <f>ROUND(P337*H337,2)</f>
        <v>0</v>
      </c>
      <c r="L337" s="210" t="s">
        <v>152</v>
      </c>
      <c r="M337" s="41"/>
      <c r="N337" s="215" t="s">
        <v>20</v>
      </c>
      <c r="O337" s="216" t="s">
        <v>48</v>
      </c>
      <c r="P337" s="217">
        <f>I337+J337</f>
        <v>0</v>
      </c>
      <c r="Q337" s="217">
        <f>ROUND(I337*H337,2)</f>
        <v>0</v>
      </c>
      <c r="R337" s="217">
        <f>ROUND(J337*H337,2)</f>
        <v>0</v>
      </c>
      <c r="S337" s="81"/>
      <c r="T337" s="218">
        <f>S337*H337</f>
        <v>0</v>
      </c>
      <c r="U337" s="218">
        <v>0.0018500000000000001</v>
      </c>
      <c r="V337" s="218">
        <f>U337*H337</f>
        <v>0.014800000000000001</v>
      </c>
      <c r="W337" s="218">
        <v>0</v>
      </c>
      <c r="X337" s="219">
        <f>W337*H337</f>
        <v>0</v>
      </c>
      <c r="AR337" s="220" t="s">
        <v>446</v>
      </c>
      <c r="AT337" s="220" t="s">
        <v>148</v>
      </c>
      <c r="AU337" s="220" t="s">
        <v>153</v>
      </c>
      <c r="AY337" s="15" t="s">
        <v>145</v>
      </c>
      <c r="BE337" s="221">
        <f>IF(O337="základní",K337,0)</f>
        <v>0</v>
      </c>
      <c r="BF337" s="221">
        <f>IF(O337="snížená",K337,0)</f>
        <v>0</v>
      </c>
      <c r="BG337" s="221">
        <f>IF(O337="zákl. přenesená",K337,0)</f>
        <v>0</v>
      </c>
      <c r="BH337" s="221">
        <f>IF(O337="sníž. přenesená",K337,0)</f>
        <v>0</v>
      </c>
      <c r="BI337" s="221">
        <f>IF(O337="nulová",K337,0)</f>
        <v>0</v>
      </c>
      <c r="BJ337" s="15" t="s">
        <v>153</v>
      </c>
      <c r="BK337" s="221">
        <f>ROUND(P337*H337,2)</f>
        <v>0</v>
      </c>
      <c r="BL337" s="15" t="s">
        <v>446</v>
      </c>
      <c r="BM337" s="220" t="s">
        <v>698</v>
      </c>
    </row>
    <row r="338" s="1" customFormat="1">
      <c r="B338" s="36"/>
      <c r="C338" s="37"/>
      <c r="D338" s="222" t="s">
        <v>155</v>
      </c>
      <c r="E338" s="37"/>
      <c r="F338" s="223" t="s">
        <v>699</v>
      </c>
      <c r="G338" s="37"/>
      <c r="H338" s="37"/>
      <c r="I338" s="128"/>
      <c r="J338" s="128"/>
      <c r="K338" s="37"/>
      <c r="L338" s="37"/>
      <c r="M338" s="41"/>
      <c r="N338" s="224"/>
      <c r="O338" s="81"/>
      <c r="P338" s="81"/>
      <c r="Q338" s="81"/>
      <c r="R338" s="81"/>
      <c r="S338" s="81"/>
      <c r="T338" s="81"/>
      <c r="U338" s="81"/>
      <c r="V338" s="81"/>
      <c r="W338" s="81"/>
      <c r="X338" s="82"/>
      <c r="AT338" s="15" t="s">
        <v>155</v>
      </c>
      <c r="AU338" s="15" t="s">
        <v>153</v>
      </c>
    </row>
    <row r="339" s="1" customFormat="1" ht="24" customHeight="1">
      <c r="B339" s="36"/>
      <c r="C339" s="225" t="s">
        <v>700</v>
      </c>
      <c r="D339" s="225" t="s">
        <v>185</v>
      </c>
      <c r="E339" s="226" t="s">
        <v>701</v>
      </c>
      <c r="F339" s="227" t="s">
        <v>702</v>
      </c>
      <c r="G339" s="228" t="s">
        <v>182</v>
      </c>
      <c r="H339" s="229">
        <v>8</v>
      </c>
      <c r="I339" s="230"/>
      <c r="J339" s="231"/>
      <c r="K339" s="232">
        <f>ROUND(P339*H339,2)</f>
        <v>0</v>
      </c>
      <c r="L339" s="227" t="s">
        <v>152</v>
      </c>
      <c r="M339" s="233"/>
      <c r="N339" s="234" t="s">
        <v>20</v>
      </c>
      <c r="O339" s="216" t="s">
        <v>48</v>
      </c>
      <c r="P339" s="217">
        <f>I339+J339</f>
        <v>0</v>
      </c>
      <c r="Q339" s="217">
        <f>ROUND(I339*H339,2)</f>
        <v>0</v>
      </c>
      <c r="R339" s="217">
        <f>ROUND(J339*H339,2)</f>
        <v>0</v>
      </c>
      <c r="S339" s="81"/>
      <c r="T339" s="218">
        <f>S339*H339</f>
        <v>0</v>
      </c>
      <c r="U339" s="218">
        <v>0.016</v>
      </c>
      <c r="V339" s="218">
        <f>U339*H339</f>
        <v>0.128</v>
      </c>
      <c r="W339" s="218">
        <v>0</v>
      </c>
      <c r="X339" s="219">
        <f>W339*H339</f>
        <v>0</v>
      </c>
      <c r="AR339" s="220" t="s">
        <v>379</v>
      </c>
      <c r="AT339" s="220" t="s">
        <v>185</v>
      </c>
      <c r="AU339" s="220" t="s">
        <v>153</v>
      </c>
      <c r="AY339" s="15" t="s">
        <v>145</v>
      </c>
      <c r="BE339" s="221">
        <f>IF(O339="základní",K339,0)</f>
        <v>0</v>
      </c>
      <c r="BF339" s="221">
        <f>IF(O339="snížená",K339,0)</f>
        <v>0</v>
      </c>
      <c r="BG339" s="221">
        <f>IF(O339="zákl. přenesená",K339,0)</f>
        <v>0</v>
      </c>
      <c r="BH339" s="221">
        <f>IF(O339="sníž. přenesená",K339,0)</f>
        <v>0</v>
      </c>
      <c r="BI339" s="221">
        <f>IF(O339="nulová",K339,0)</f>
        <v>0</v>
      </c>
      <c r="BJ339" s="15" t="s">
        <v>153</v>
      </c>
      <c r="BK339" s="221">
        <f>ROUND(P339*H339,2)</f>
        <v>0</v>
      </c>
      <c r="BL339" s="15" t="s">
        <v>446</v>
      </c>
      <c r="BM339" s="220" t="s">
        <v>703</v>
      </c>
    </row>
    <row r="340" s="1" customFormat="1">
      <c r="B340" s="36"/>
      <c r="C340" s="37"/>
      <c r="D340" s="222" t="s">
        <v>155</v>
      </c>
      <c r="E340" s="37"/>
      <c r="F340" s="223" t="s">
        <v>702</v>
      </c>
      <c r="G340" s="37"/>
      <c r="H340" s="37"/>
      <c r="I340" s="128"/>
      <c r="J340" s="128"/>
      <c r="K340" s="37"/>
      <c r="L340" s="37"/>
      <c r="M340" s="41"/>
      <c r="N340" s="224"/>
      <c r="O340" s="81"/>
      <c r="P340" s="81"/>
      <c r="Q340" s="81"/>
      <c r="R340" s="81"/>
      <c r="S340" s="81"/>
      <c r="T340" s="81"/>
      <c r="U340" s="81"/>
      <c r="V340" s="81"/>
      <c r="W340" s="81"/>
      <c r="X340" s="82"/>
      <c r="AT340" s="15" t="s">
        <v>155</v>
      </c>
      <c r="AU340" s="15" t="s">
        <v>153</v>
      </c>
    </row>
    <row r="341" s="1" customFormat="1" ht="24" customHeight="1">
      <c r="B341" s="36"/>
      <c r="C341" s="208" t="s">
        <v>704</v>
      </c>
      <c r="D341" s="208" t="s">
        <v>148</v>
      </c>
      <c r="E341" s="209" t="s">
        <v>705</v>
      </c>
      <c r="F341" s="210" t="s">
        <v>706</v>
      </c>
      <c r="G341" s="211" t="s">
        <v>324</v>
      </c>
      <c r="H341" s="212">
        <v>2</v>
      </c>
      <c r="I341" s="213"/>
      <c r="J341" s="213"/>
      <c r="K341" s="214">
        <f>ROUND(P341*H341,2)</f>
        <v>0</v>
      </c>
      <c r="L341" s="210" t="s">
        <v>152</v>
      </c>
      <c r="M341" s="41"/>
      <c r="N341" s="215" t="s">
        <v>20</v>
      </c>
      <c r="O341" s="216" t="s">
        <v>48</v>
      </c>
      <c r="P341" s="217">
        <f>I341+J341</f>
        <v>0</v>
      </c>
      <c r="Q341" s="217">
        <f>ROUND(I341*H341,2)</f>
        <v>0</v>
      </c>
      <c r="R341" s="217">
        <f>ROUND(J341*H341,2)</f>
        <v>0</v>
      </c>
      <c r="S341" s="81"/>
      <c r="T341" s="218">
        <f>S341*H341</f>
        <v>0</v>
      </c>
      <c r="U341" s="218">
        <v>0</v>
      </c>
      <c r="V341" s="218">
        <f>U341*H341</f>
        <v>0</v>
      </c>
      <c r="W341" s="218">
        <v>0.032899999999999999</v>
      </c>
      <c r="X341" s="219">
        <f>W341*H341</f>
        <v>0.065799999999999997</v>
      </c>
      <c r="AR341" s="220" t="s">
        <v>446</v>
      </c>
      <c r="AT341" s="220" t="s">
        <v>148</v>
      </c>
      <c r="AU341" s="220" t="s">
        <v>153</v>
      </c>
      <c r="AY341" s="15" t="s">
        <v>145</v>
      </c>
      <c r="BE341" s="221">
        <f>IF(O341="základní",K341,0)</f>
        <v>0</v>
      </c>
      <c r="BF341" s="221">
        <f>IF(O341="snížená",K341,0)</f>
        <v>0</v>
      </c>
      <c r="BG341" s="221">
        <f>IF(O341="zákl. přenesená",K341,0)</f>
        <v>0</v>
      </c>
      <c r="BH341" s="221">
        <f>IF(O341="sníž. přenesená",K341,0)</f>
        <v>0</v>
      </c>
      <c r="BI341" s="221">
        <f>IF(O341="nulová",K341,0)</f>
        <v>0</v>
      </c>
      <c r="BJ341" s="15" t="s">
        <v>153</v>
      </c>
      <c r="BK341" s="221">
        <f>ROUND(P341*H341,2)</f>
        <v>0</v>
      </c>
      <c r="BL341" s="15" t="s">
        <v>446</v>
      </c>
      <c r="BM341" s="220" t="s">
        <v>707</v>
      </c>
    </row>
    <row r="342" s="1" customFormat="1">
      <c r="B342" s="36"/>
      <c r="C342" s="37"/>
      <c r="D342" s="222" t="s">
        <v>155</v>
      </c>
      <c r="E342" s="37"/>
      <c r="F342" s="223" t="s">
        <v>706</v>
      </c>
      <c r="G342" s="37"/>
      <c r="H342" s="37"/>
      <c r="I342" s="128"/>
      <c r="J342" s="128"/>
      <c r="K342" s="37"/>
      <c r="L342" s="37"/>
      <c r="M342" s="41"/>
      <c r="N342" s="224"/>
      <c r="O342" s="81"/>
      <c r="P342" s="81"/>
      <c r="Q342" s="81"/>
      <c r="R342" s="81"/>
      <c r="S342" s="81"/>
      <c r="T342" s="81"/>
      <c r="U342" s="81"/>
      <c r="V342" s="81"/>
      <c r="W342" s="81"/>
      <c r="X342" s="82"/>
      <c r="AT342" s="15" t="s">
        <v>155</v>
      </c>
      <c r="AU342" s="15" t="s">
        <v>153</v>
      </c>
    </row>
    <row r="343" s="1" customFormat="1" ht="24" customHeight="1">
      <c r="B343" s="36"/>
      <c r="C343" s="208" t="s">
        <v>708</v>
      </c>
      <c r="D343" s="208" t="s">
        <v>148</v>
      </c>
      <c r="E343" s="209" t="s">
        <v>709</v>
      </c>
      <c r="F343" s="210" t="s">
        <v>710</v>
      </c>
      <c r="G343" s="211" t="s">
        <v>324</v>
      </c>
      <c r="H343" s="212">
        <v>3</v>
      </c>
      <c r="I343" s="213"/>
      <c r="J343" s="213"/>
      <c r="K343" s="214">
        <f>ROUND(P343*H343,2)</f>
        <v>0</v>
      </c>
      <c r="L343" s="210" t="s">
        <v>152</v>
      </c>
      <c r="M343" s="41"/>
      <c r="N343" s="215" t="s">
        <v>20</v>
      </c>
      <c r="O343" s="216" t="s">
        <v>48</v>
      </c>
      <c r="P343" s="217">
        <f>I343+J343</f>
        <v>0</v>
      </c>
      <c r="Q343" s="217">
        <f>ROUND(I343*H343,2)</f>
        <v>0</v>
      </c>
      <c r="R343" s="217">
        <f>ROUND(J343*H343,2)</f>
        <v>0</v>
      </c>
      <c r="S343" s="81"/>
      <c r="T343" s="218">
        <f>S343*H343</f>
        <v>0</v>
      </c>
      <c r="U343" s="218">
        <v>0.00199</v>
      </c>
      <c r="V343" s="218">
        <f>U343*H343</f>
        <v>0.0059699999999999996</v>
      </c>
      <c r="W343" s="218">
        <v>0</v>
      </c>
      <c r="X343" s="219">
        <f>W343*H343</f>
        <v>0</v>
      </c>
      <c r="AR343" s="220" t="s">
        <v>446</v>
      </c>
      <c r="AT343" s="220" t="s">
        <v>148</v>
      </c>
      <c r="AU343" s="220" t="s">
        <v>153</v>
      </c>
      <c r="AY343" s="15" t="s">
        <v>145</v>
      </c>
      <c r="BE343" s="221">
        <f>IF(O343="základní",K343,0)</f>
        <v>0</v>
      </c>
      <c r="BF343" s="221">
        <f>IF(O343="snížená",K343,0)</f>
        <v>0</v>
      </c>
      <c r="BG343" s="221">
        <f>IF(O343="zákl. přenesená",K343,0)</f>
        <v>0</v>
      </c>
      <c r="BH343" s="221">
        <f>IF(O343="sníž. přenesená",K343,0)</f>
        <v>0</v>
      </c>
      <c r="BI343" s="221">
        <f>IF(O343="nulová",K343,0)</f>
        <v>0</v>
      </c>
      <c r="BJ343" s="15" t="s">
        <v>153</v>
      </c>
      <c r="BK343" s="221">
        <f>ROUND(P343*H343,2)</f>
        <v>0</v>
      </c>
      <c r="BL343" s="15" t="s">
        <v>446</v>
      </c>
      <c r="BM343" s="220" t="s">
        <v>711</v>
      </c>
    </row>
    <row r="344" s="1" customFormat="1">
      <c r="B344" s="36"/>
      <c r="C344" s="37"/>
      <c r="D344" s="222" t="s">
        <v>155</v>
      </c>
      <c r="E344" s="37"/>
      <c r="F344" s="223" t="s">
        <v>712</v>
      </c>
      <c r="G344" s="37"/>
      <c r="H344" s="37"/>
      <c r="I344" s="128"/>
      <c r="J344" s="128"/>
      <c r="K344" s="37"/>
      <c r="L344" s="37"/>
      <c r="M344" s="41"/>
      <c r="N344" s="224"/>
      <c r="O344" s="81"/>
      <c r="P344" s="81"/>
      <c r="Q344" s="81"/>
      <c r="R344" s="81"/>
      <c r="S344" s="81"/>
      <c r="T344" s="81"/>
      <c r="U344" s="81"/>
      <c r="V344" s="81"/>
      <c r="W344" s="81"/>
      <c r="X344" s="82"/>
      <c r="AT344" s="15" t="s">
        <v>155</v>
      </c>
      <c r="AU344" s="15" t="s">
        <v>153</v>
      </c>
    </row>
    <row r="345" s="1" customFormat="1" ht="24" customHeight="1">
      <c r="B345" s="36"/>
      <c r="C345" s="225" t="s">
        <v>713</v>
      </c>
      <c r="D345" s="225" t="s">
        <v>185</v>
      </c>
      <c r="E345" s="226" t="s">
        <v>714</v>
      </c>
      <c r="F345" s="227" t="s">
        <v>715</v>
      </c>
      <c r="G345" s="228" t="s">
        <v>182</v>
      </c>
      <c r="H345" s="229">
        <v>3</v>
      </c>
      <c r="I345" s="230"/>
      <c r="J345" s="231"/>
      <c r="K345" s="232">
        <f>ROUND(P345*H345,2)</f>
        <v>0</v>
      </c>
      <c r="L345" s="227" t="s">
        <v>152</v>
      </c>
      <c r="M345" s="233"/>
      <c r="N345" s="234" t="s">
        <v>20</v>
      </c>
      <c r="O345" s="216" t="s">
        <v>48</v>
      </c>
      <c r="P345" s="217">
        <f>I345+J345</f>
        <v>0</v>
      </c>
      <c r="Q345" s="217">
        <f>ROUND(I345*H345,2)</f>
        <v>0</v>
      </c>
      <c r="R345" s="217">
        <f>ROUND(J345*H345,2)</f>
        <v>0</v>
      </c>
      <c r="S345" s="81"/>
      <c r="T345" s="218">
        <f>S345*H345</f>
        <v>0</v>
      </c>
      <c r="U345" s="218">
        <v>0.050999999999999997</v>
      </c>
      <c r="V345" s="218">
        <f>U345*H345</f>
        <v>0.153</v>
      </c>
      <c r="W345" s="218">
        <v>0</v>
      </c>
      <c r="X345" s="219">
        <f>W345*H345</f>
        <v>0</v>
      </c>
      <c r="AR345" s="220" t="s">
        <v>379</v>
      </c>
      <c r="AT345" s="220" t="s">
        <v>185</v>
      </c>
      <c r="AU345" s="220" t="s">
        <v>153</v>
      </c>
      <c r="AY345" s="15" t="s">
        <v>145</v>
      </c>
      <c r="BE345" s="221">
        <f>IF(O345="základní",K345,0)</f>
        <v>0</v>
      </c>
      <c r="BF345" s="221">
        <f>IF(O345="snížená",K345,0)</f>
        <v>0</v>
      </c>
      <c r="BG345" s="221">
        <f>IF(O345="zákl. přenesená",K345,0)</f>
        <v>0</v>
      </c>
      <c r="BH345" s="221">
        <f>IF(O345="sníž. přenesená",K345,0)</f>
        <v>0</v>
      </c>
      <c r="BI345" s="221">
        <f>IF(O345="nulová",K345,0)</f>
        <v>0</v>
      </c>
      <c r="BJ345" s="15" t="s">
        <v>153</v>
      </c>
      <c r="BK345" s="221">
        <f>ROUND(P345*H345,2)</f>
        <v>0</v>
      </c>
      <c r="BL345" s="15" t="s">
        <v>446</v>
      </c>
      <c r="BM345" s="220" t="s">
        <v>716</v>
      </c>
    </row>
    <row r="346" s="1" customFormat="1">
      <c r="B346" s="36"/>
      <c r="C346" s="37"/>
      <c r="D346" s="222" t="s">
        <v>155</v>
      </c>
      <c r="E346" s="37"/>
      <c r="F346" s="223" t="s">
        <v>715</v>
      </c>
      <c r="G346" s="37"/>
      <c r="H346" s="37"/>
      <c r="I346" s="128"/>
      <c r="J346" s="128"/>
      <c r="K346" s="37"/>
      <c r="L346" s="37"/>
      <c r="M346" s="41"/>
      <c r="N346" s="224"/>
      <c r="O346" s="81"/>
      <c r="P346" s="81"/>
      <c r="Q346" s="81"/>
      <c r="R346" s="81"/>
      <c r="S346" s="81"/>
      <c r="T346" s="81"/>
      <c r="U346" s="81"/>
      <c r="V346" s="81"/>
      <c r="W346" s="81"/>
      <c r="X346" s="82"/>
      <c r="AT346" s="15" t="s">
        <v>155</v>
      </c>
      <c r="AU346" s="15" t="s">
        <v>153</v>
      </c>
    </row>
    <row r="347" s="1" customFormat="1" ht="24" customHeight="1">
      <c r="B347" s="36"/>
      <c r="C347" s="225" t="s">
        <v>717</v>
      </c>
      <c r="D347" s="225" t="s">
        <v>185</v>
      </c>
      <c r="E347" s="226" t="s">
        <v>718</v>
      </c>
      <c r="F347" s="227" t="s">
        <v>719</v>
      </c>
      <c r="G347" s="228" t="s">
        <v>182</v>
      </c>
      <c r="H347" s="229">
        <v>3</v>
      </c>
      <c r="I347" s="230"/>
      <c r="J347" s="231"/>
      <c r="K347" s="232">
        <f>ROUND(P347*H347,2)</f>
        <v>0</v>
      </c>
      <c r="L347" s="227" t="s">
        <v>152</v>
      </c>
      <c r="M347" s="233"/>
      <c r="N347" s="234" t="s">
        <v>20</v>
      </c>
      <c r="O347" s="216" t="s">
        <v>48</v>
      </c>
      <c r="P347" s="217">
        <f>I347+J347</f>
        <v>0</v>
      </c>
      <c r="Q347" s="217">
        <f>ROUND(I347*H347,2)</f>
        <v>0</v>
      </c>
      <c r="R347" s="217">
        <f>ROUND(J347*H347,2)</f>
        <v>0</v>
      </c>
      <c r="S347" s="81"/>
      <c r="T347" s="218">
        <f>S347*H347</f>
        <v>0</v>
      </c>
      <c r="U347" s="218">
        <v>0.00013999999999999999</v>
      </c>
      <c r="V347" s="218">
        <f>U347*H347</f>
        <v>0.00041999999999999996</v>
      </c>
      <c r="W347" s="218">
        <v>0</v>
      </c>
      <c r="X347" s="219">
        <f>W347*H347</f>
        <v>0</v>
      </c>
      <c r="AR347" s="220" t="s">
        <v>379</v>
      </c>
      <c r="AT347" s="220" t="s">
        <v>185</v>
      </c>
      <c r="AU347" s="220" t="s">
        <v>153</v>
      </c>
      <c r="AY347" s="15" t="s">
        <v>145</v>
      </c>
      <c r="BE347" s="221">
        <f>IF(O347="základní",K347,0)</f>
        <v>0</v>
      </c>
      <c r="BF347" s="221">
        <f>IF(O347="snížená",K347,0)</f>
        <v>0</v>
      </c>
      <c r="BG347" s="221">
        <f>IF(O347="zákl. přenesená",K347,0)</f>
        <v>0</v>
      </c>
      <c r="BH347" s="221">
        <f>IF(O347="sníž. přenesená",K347,0)</f>
        <v>0</v>
      </c>
      <c r="BI347" s="221">
        <f>IF(O347="nulová",K347,0)</f>
        <v>0</v>
      </c>
      <c r="BJ347" s="15" t="s">
        <v>153</v>
      </c>
      <c r="BK347" s="221">
        <f>ROUND(P347*H347,2)</f>
        <v>0</v>
      </c>
      <c r="BL347" s="15" t="s">
        <v>446</v>
      </c>
      <c r="BM347" s="220" t="s">
        <v>720</v>
      </c>
    </row>
    <row r="348" s="1" customFormat="1">
      <c r="B348" s="36"/>
      <c r="C348" s="37"/>
      <c r="D348" s="222" t="s">
        <v>155</v>
      </c>
      <c r="E348" s="37"/>
      <c r="F348" s="223" t="s">
        <v>719</v>
      </c>
      <c r="G348" s="37"/>
      <c r="H348" s="37"/>
      <c r="I348" s="128"/>
      <c r="J348" s="128"/>
      <c r="K348" s="37"/>
      <c r="L348" s="37"/>
      <c r="M348" s="41"/>
      <c r="N348" s="224"/>
      <c r="O348" s="81"/>
      <c r="P348" s="81"/>
      <c r="Q348" s="81"/>
      <c r="R348" s="81"/>
      <c r="S348" s="81"/>
      <c r="T348" s="81"/>
      <c r="U348" s="81"/>
      <c r="V348" s="81"/>
      <c r="W348" s="81"/>
      <c r="X348" s="82"/>
      <c r="AT348" s="15" t="s">
        <v>155</v>
      </c>
      <c r="AU348" s="15" t="s">
        <v>153</v>
      </c>
    </row>
    <row r="349" s="1" customFormat="1" ht="24" customHeight="1">
      <c r="B349" s="36"/>
      <c r="C349" s="208" t="s">
        <v>721</v>
      </c>
      <c r="D349" s="208" t="s">
        <v>148</v>
      </c>
      <c r="E349" s="209" t="s">
        <v>722</v>
      </c>
      <c r="F349" s="210" t="s">
        <v>723</v>
      </c>
      <c r="G349" s="211" t="s">
        <v>324</v>
      </c>
      <c r="H349" s="212">
        <v>3</v>
      </c>
      <c r="I349" s="213"/>
      <c r="J349" s="213"/>
      <c r="K349" s="214">
        <f>ROUND(P349*H349,2)</f>
        <v>0</v>
      </c>
      <c r="L349" s="210" t="s">
        <v>152</v>
      </c>
      <c r="M349" s="41"/>
      <c r="N349" s="215" t="s">
        <v>20</v>
      </c>
      <c r="O349" s="216" t="s">
        <v>48</v>
      </c>
      <c r="P349" s="217">
        <f>I349+J349</f>
        <v>0</v>
      </c>
      <c r="Q349" s="217">
        <f>ROUND(I349*H349,2)</f>
        <v>0</v>
      </c>
      <c r="R349" s="217">
        <f>ROUND(J349*H349,2)</f>
        <v>0</v>
      </c>
      <c r="S349" s="81"/>
      <c r="T349" s="218">
        <f>S349*H349</f>
        <v>0</v>
      </c>
      <c r="U349" s="218">
        <v>0</v>
      </c>
      <c r="V349" s="218">
        <f>U349*H349</f>
        <v>0</v>
      </c>
      <c r="W349" s="218">
        <v>0.024500000000000001</v>
      </c>
      <c r="X349" s="219">
        <f>W349*H349</f>
        <v>0.07350000000000001</v>
      </c>
      <c r="AR349" s="220" t="s">
        <v>446</v>
      </c>
      <c r="AT349" s="220" t="s">
        <v>148</v>
      </c>
      <c r="AU349" s="220" t="s">
        <v>153</v>
      </c>
      <c r="AY349" s="15" t="s">
        <v>145</v>
      </c>
      <c r="BE349" s="221">
        <f>IF(O349="základní",K349,0)</f>
        <v>0</v>
      </c>
      <c r="BF349" s="221">
        <f>IF(O349="snížená",K349,0)</f>
        <v>0</v>
      </c>
      <c r="BG349" s="221">
        <f>IF(O349="zákl. přenesená",K349,0)</f>
        <v>0</v>
      </c>
      <c r="BH349" s="221">
        <f>IF(O349="sníž. přenesená",K349,0)</f>
        <v>0</v>
      </c>
      <c r="BI349" s="221">
        <f>IF(O349="nulová",K349,0)</f>
        <v>0</v>
      </c>
      <c r="BJ349" s="15" t="s">
        <v>153</v>
      </c>
      <c r="BK349" s="221">
        <f>ROUND(P349*H349,2)</f>
        <v>0</v>
      </c>
      <c r="BL349" s="15" t="s">
        <v>446</v>
      </c>
      <c r="BM349" s="220" t="s">
        <v>724</v>
      </c>
    </row>
    <row r="350" s="1" customFormat="1">
      <c r="B350" s="36"/>
      <c r="C350" s="37"/>
      <c r="D350" s="222" t="s">
        <v>155</v>
      </c>
      <c r="E350" s="37"/>
      <c r="F350" s="223" t="s">
        <v>725</v>
      </c>
      <c r="G350" s="37"/>
      <c r="H350" s="37"/>
      <c r="I350" s="128"/>
      <c r="J350" s="128"/>
      <c r="K350" s="37"/>
      <c r="L350" s="37"/>
      <c r="M350" s="41"/>
      <c r="N350" s="224"/>
      <c r="O350" s="81"/>
      <c r="P350" s="81"/>
      <c r="Q350" s="81"/>
      <c r="R350" s="81"/>
      <c r="S350" s="81"/>
      <c r="T350" s="81"/>
      <c r="U350" s="81"/>
      <c r="V350" s="81"/>
      <c r="W350" s="81"/>
      <c r="X350" s="82"/>
      <c r="AT350" s="15" t="s">
        <v>155</v>
      </c>
      <c r="AU350" s="15" t="s">
        <v>153</v>
      </c>
    </row>
    <row r="351" s="1" customFormat="1" ht="24" customHeight="1">
      <c r="B351" s="36"/>
      <c r="C351" s="208" t="s">
        <v>726</v>
      </c>
      <c r="D351" s="208" t="s">
        <v>148</v>
      </c>
      <c r="E351" s="209" t="s">
        <v>727</v>
      </c>
      <c r="F351" s="210" t="s">
        <v>728</v>
      </c>
      <c r="G351" s="211" t="s">
        <v>324</v>
      </c>
      <c r="H351" s="212">
        <v>3</v>
      </c>
      <c r="I351" s="213"/>
      <c r="J351" s="213"/>
      <c r="K351" s="214">
        <f>ROUND(P351*H351,2)</f>
        <v>0</v>
      </c>
      <c r="L351" s="210" t="s">
        <v>152</v>
      </c>
      <c r="M351" s="41"/>
      <c r="N351" s="215" t="s">
        <v>20</v>
      </c>
      <c r="O351" s="216" t="s">
        <v>48</v>
      </c>
      <c r="P351" s="217">
        <f>I351+J351</f>
        <v>0</v>
      </c>
      <c r="Q351" s="217">
        <f>ROUND(I351*H351,2)</f>
        <v>0</v>
      </c>
      <c r="R351" s="217">
        <f>ROUND(J351*H351,2)</f>
        <v>0</v>
      </c>
      <c r="S351" s="81"/>
      <c r="T351" s="218">
        <f>S351*H351</f>
        <v>0</v>
      </c>
      <c r="U351" s="218">
        <v>0.0058300000000000001</v>
      </c>
      <c r="V351" s="218">
        <f>U351*H351</f>
        <v>0.017489999999999999</v>
      </c>
      <c r="W351" s="218">
        <v>0</v>
      </c>
      <c r="X351" s="219">
        <f>W351*H351</f>
        <v>0</v>
      </c>
      <c r="AR351" s="220" t="s">
        <v>446</v>
      </c>
      <c r="AT351" s="220" t="s">
        <v>148</v>
      </c>
      <c r="AU351" s="220" t="s">
        <v>153</v>
      </c>
      <c r="AY351" s="15" t="s">
        <v>145</v>
      </c>
      <c r="BE351" s="221">
        <f>IF(O351="základní",K351,0)</f>
        <v>0</v>
      </c>
      <c r="BF351" s="221">
        <f>IF(O351="snížená",K351,0)</f>
        <v>0</v>
      </c>
      <c r="BG351" s="221">
        <f>IF(O351="zákl. přenesená",K351,0)</f>
        <v>0</v>
      </c>
      <c r="BH351" s="221">
        <f>IF(O351="sníž. přenesená",K351,0)</f>
        <v>0</v>
      </c>
      <c r="BI351" s="221">
        <f>IF(O351="nulová",K351,0)</f>
        <v>0</v>
      </c>
      <c r="BJ351" s="15" t="s">
        <v>153</v>
      </c>
      <c r="BK351" s="221">
        <f>ROUND(P351*H351,2)</f>
        <v>0</v>
      </c>
      <c r="BL351" s="15" t="s">
        <v>446</v>
      </c>
      <c r="BM351" s="220" t="s">
        <v>729</v>
      </c>
    </row>
    <row r="352" s="1" customFormat="1">
      <c r="B352" s="36"/>
      <c r="C352" s="37"/>
      <c r="D352" s="222" t="s">
        <v>155</v>
      </c>
      <c r="E352" s="37"/>
      <c r="F352" s="223" t="s">
        <v>730</v>
      </c>
      <c r="G352" s="37"/>
      <c r="H352" s="37"/>
      <c r="I352" s="128"/>
      <c r="J352" s="128"/>
      <c r="K352" s="37"/>
      <c r="L352" s="37"/>
      <c r="M352" s="41"/>
      <c r="N352" s="224"/>
      <c r="O352" s="81"/>
      <c r="P352" s="81"/>
      <c r="Q352" s="81"/>
      <c r="R352" s="81"/>
      <c r="S352" s="81"/>
      <c r="T352" s="81"/>
      <c r="U352" s="81"/>
      <c r="V352" s="81"/>
      <c r="W352" s="81"/>
      <c r="X352" s="82"/>
      <c r="AT352" s="15" t="s">
        <v>155</v>
      </c>
      <c r="AU352" s="15" t="s">
        <v>153</v>
      </c>
    </row>
    <row r="353" s="1" customFormat="1" ht="24" customHeight="1">
      <c r="B353" s="36"/>
      <c r="C353" s="225" t="s">
        <v>731</v>
      </c>
      <c r="D353" s="225" t="s">
        <v>185</v>
      </c>
      <c r="E353" s="226" t="s">
        <v>732</v>
      </c>
      <c r="F353" s="227" t="s">
        <v>733</v>
      </c>
      <c r="G353" s="228" t="s">
        <v>182</v>
      </c>
      <c r="H353" s="229">
        <v>3</v>
      </c>
      <c r="I353" s="230"/>
      <c r="J353" s="231"/>
      <c r="K353" s="232">
        <f>ROUND(P353*H353,2)</f>
        <v>0</v>
      </c>
      <c r="L353" s="227" t="s">
        <v>152</v>
      </c>
      <c r="M353" s="233"/>
      <c r="N353" s="234" t="s">
        <v>20</v>
      </c>
      <c r="O353" s="216" t="s">
        <v>48</v>
      </c>
      <c r="P353" s="217">
        <f>I353+J353</f>
        <v>0</v>
      </c>
      <c r="Q353" s="217">
        <f>ROUND(I353*H353,2)</f>
        <v>0</v>
      </c>
      <c r="R353" s="217">
        <f>ROUND(J353*H353,2)</f>
        <v>0</v>
      </c>
      <c r="S353" s="81"/>
      <c r="T353" s="218">
        <f>S353*H353</f>
        <v>0</v>
      </c>
      <c r="U353" s="218">
        <v>0.010999999999999999</v>
      </c>
      <c r="V353" s="218">
        <f>U353*H353</f>
        <v>0.033000000000000002</v>
      </c>
      <c r="W353" s="218">
        <v>0</v>
      </c>
      <c r="X353" s="219">
        <f>W353*H353</f>
        <v>0</v>
      </c>
      <c r="AR353" s="220" t="s">
        <v>379</v>
      </c>
      <c r="AT353" s="220" t="s">
        <v>185</v>
      </c>
      <c r="AU353" s="220" t="s">
        <v>153</v>
      </c>
      <c r="AY353" s="15" t="s">
        <v>145</v>
      </c>
      <c r="BE353" s="221">
        <f>IF(O353="základní",K353,0)</f>
        <v>0</v>
      </c>
      <c r="BF353" s="221">
        <f>IF(O353="snížená",K353,0)</f>
        <v>0</v>
      </c>
      <c r="BG353" s="221">
        <f>IF(O353="zákl. přenesená",K353,0)</f>
        <v>0</v>
      </c>
      <c r="BH353" s="221">
        <f>IF(O353="sníž. přenesená",K353,0)</f>
        <v>0</v>
      </c>
      <c r="BI353" s="221">
        <f>IF(O353="nulová",K353,0)</f>
        <v>0</v>
      </c>
      <c r="BJ353" s="15" t="s">
        <v>153</v>
      </c>
      <c r="BK353" s="221">
        <f>ROUND(P353*H353,2)</f>
        <v>0</v>
      </c>
      <c r="BL353" s="15" t="s">
        <v>446</v>
      </c>
      <c r="BM353" s="220" t="s">
        <v>734</v>
      </c>
    </row>
    <row r="354" s="1" customFormat="1">
      <c r="B354" s="36"/>
      <c r="C354" s="37"/>
      <c r="D354" s="222" t="s">
        <v>155</v>
      </c>
      <c r="E354" s="37"/>
      <c r="F354" s="223" t="s">
        <v>733</v>
      </c>
      <c r="G354" s="37"/>
      <c r="H354" s="37"/>
      <c r="I354" s="128"/>
      <c r="J354" s="128"/>
      <c r="K354" s="37"/>
      <c r="L354" s="37"/>
      <c r="M354" s="41"/>
      <c r="N354" s="224"/>
      <c r="O354" s="81"/>
      <c r="P354" s="81"/>
      <c r="Q354" s="81"/>
      <c r="R354" s="81"/>
      <c r="S354" s="81"/>
      <c r="T354" s="81"/>
      <c r="U354" s="81"/>
      <c r="V354" s="81"/>
      <c r="W354" s="81"/>
      <c r="X354" s="82"/>
      <c r="AT354" s="15" t="s">
        <v>155</v>
      </c>
      <c r="AU354" s="15" t="s">
        <v>153</v>
      </c>
    </row>
    <row r="355" s="1" customFormat="1" ht="24" customHeight="1">
      <c r="B355" s="36"/>
      <c r="C355" s="208" t="s">
        <v>735</v>
      </c>
      <c r="D355" s="208" t="s">
        <v>148</v>
      </c>
      <c r="E355" s="209" t="s">
        <v>736</v>
      </c>
      <c r="F355" s="210" t="s">
        <v>737</v>
      </c>
      <c r="G355" s="211" t="s">
        <v>324</v>
      </c>
      <c r="H355" s="212">
        <v>7</v>
      </c>
      <c r="I355" s="213"/>
      <c r="J355" s="213"/>
      <c r="K355" s="214">
        <f>ROUND(P355*H355,2)</f>
        <v>0</v>
      </c>
      <c r="L355" s="210" t="s">
        <v>152</v>
      </c>
      <c r="M355" s="41"/>
      <c r="N355" s="215" t="s">
        <v>20</v>
      </c>
      <c r="O355" s="216" t="s">
        <v>48</v>
      </c>
      <c r="P355" s="217">
        <f>I355+J355</f>
        <v>0</v>
      </c>
      <c r="Q355" s="217">
        <f>ROUND(I355*H355,2)</f>
        <v>0</v>
      </c>
      <c r="R355" s="217">
        <f>ROUND(J355*H355,2)</f>
        <v>0</v>
      </c>
      <c r="S355" s="81"/>
      <c r="T355" s="218">
        <f>S355*H355</f>
        <v>0</v>
      </c>
      <c r="U355" s="218">
        <v>0</v>
      </c>
      <c r="V355" s="218">
        <f>U355*H355</f>
        <v>0</v>
      </c>
      <c r="W355" s="218">
        <v>0.0091999999999999998</v>
      </c>
      <c r="X355" s="219">
        <f>W355*H355</f>
        <v>0.064399999999999999</v>
      </c>
      <c r="AR355" s="220" t="s">
        <v>446</v>
      </c>
      <c r="AT355" s="220" t="s">
        <v>148</v>
      </c>
      <c r="AU355" s="220" t="s">
        <v>153</v>
      </c>
      <c r="AY355" s="15" t="s">
        <v>145</v>
      </c>
      <c r="BE355" s="221">
        <f>IF(O355="základní",K355,0)</f>
        <v>0</v>
      </c>
      <c r="BF355" s="221">
        <f>IF(O355="snížená",K355,0)</f>
        <v>0</v>
      </c>
      <c r="BG355" s="221">
        <f>IF(O355="zákl. přenesená",K355,0)</f>
        <v>0</v>
      </c>
      <c r="BH355" s="221">
        <f>IF(O355="sníž. přenesená",K355,0)</f>
        <v>0</v>
      </c>
      <c r="BI355" s="221">
        <f>IF(O355="nulová",K355,0)</f>
        <v>0</v>
      </c>
      <c r="BJ355" s="15" t="s">
        <v>153</v>
      </c>
      <c r="BK355" s="221">
        <f>ROUND(P355*H355,2)</f>
        <v>0</v>
      </c>
      <c r="BL355" s="15" t="s">
        <v>446</v>
      </c>
      <c r="BM355" s="220" t="s">
        <v>738</v>
      </c>
    </row>
    <row r="356" s="1" customFormat="1">
      <c r="B356" s="36"/>
      <c r="C356" s="37"/>
      <c r="D356" s="222" t="s">
        <v>155</v>
      </c>
      <c r="E356" s="37"/>
      <c r="F356" s="223" t="s">
        <v>739</v>
      </c>
      <c r="G356" s="37"/>
      <c r="H356" s="37"/>
      <c r="I356" s="128"/>
      <c r="J356" s="128"/>
      <c r="K356" s="37"/>
      <c r="L356" s="37"/>
      <c r="M356" s="41"/>
      <c r="N356" s="224"/>
      <c r="O356" s="81"/>
      <c r="P356" s="81"/>
      <c r="Q356" s="81"/>
      <c r="R356" s="81"/>
      <c r="S356" s="81"/>
      <c r="T356" s="81"/>
      <c r="U356" s="81"/>
      <c r="V356" s="81"/>
      <c r="W356" s="81"/>
      <c r="X356" s="82"/>
      <c r="AT356" s="15" t="s">
        <v>155</v>
      </c>
      <c r="AU356" s="15" t="s">
        <v>153</v>
      </c>
    </row>
    <row r="357" s="1" customFormat="1" ht="24" customHeight="1">
      <c r="B357" s="36"/>
      <c r="C357" s="208" t="s">
        <v>740</v>
      </c>
      <c r="D357" s="208" t="s">
        <v>148</v>
      </c>
      <c r="E357" s="209" t="s">
        <v>741</v>
      </c>
      <c r="F357" s="210" t="s">
        <v>742</v>
      </c>
      <c r="G357" s="211" t="s">
        <v>324</v>
      </c>
      <c r="H357" s="212">
        <v>7</v>
      </c>
      <c r="I357" s="213"/>
      <c r="J357" s="213"/>
      <c r="K357" s="214">
        <f>ROUND(P357*H357,2)</f>
        <v>0</v>
      </c>
      <c r="L357" s="210" t="s">
        <v>152</v>
      </c>
      <c r="M357" s="41"/>
      <c r="N357" s="215" t="s">
        <v>20</v>
      </c>
      <c r="O357" s="216" t="s">
        <v>48</v>
      </c>
      <c r="P357" s="217">
        <f>I357+J357</f>
        <v>0</v>
      </c>
      <c r="Q357" s="217">
        <f>ROUND(I357*H357,2)</f>
        <v>0</v>
      </c>
      <c r="R357" s="217">
        <f>ROUND(J357*H357,2)</f>
        <v>0</v>
      </c>
      <c r="S357" s="81"/>
      <c r="T357" s="218">
        <f>S357*H357</f>
        <v>0</v>
      </c>
      <c r="U357" s="218">
        <v>0.00042999999999999999</v>
      </c>
      <c r="V357" s="218">
        <f>U357*H357</f>
        <v>0.0030100000000000001</v>
      </c>
      <c r="W357" s="218">
        <v>0</v>
      </c>
      <c r="X357" s="219">
        <f>W357*H357</f>
        <v>0</v>
      </c>
      <c r="AR357" s="220" t="s">
        <v>446</v>
      </c>
      <c r="AT357" s="220" t="s">
        <v>148</v>
      </c>
      <c r="AU357" s="220" t="s">
        <v>153</v>
      </c>
      <c r="AY357" s="15" t="s">
        <v>145</v>
      </c>
      <c r="BE357" s="221">
        <f>IF(O357="základní",K357,0)</f>
        <v>0</v>
      </c>
      <c r="BF357" s="221">
        <f>IF(O357="snížená",K357,0)</f>
        <v>0</v>
      </c>
      <c r="BG357" s="221">
        <f>IF(O357="zákl. přenesená",K357,0)</f>
        <v>0</v>
      </c>
      <c r="BH357" s="221">
        <f>IF(O357="sníž. přenesená",K357,0)</f>
        <v>0</v>
      </c>
      <c r="BI357" s="221">
        <f>IF(O357="nulová",K357,0)</f>
        <v>0</v>
      </c>
      <c r="BJ357" s="15" t="s">
        <v>153</v>
      </c>
      <c r="BK357" s="221">
        <f>ROUND(P357*H357,2)</f>
        <v>0</v>
      </c>
      <c r="BL357" s="15" t="s">
        <v>446</v>
      </c>
      <c r="BM357" s="220" t="s">
        <v>743</v>
      </c>
    </row>
    <row r="358" s="1" customFormat="1">
      <c r="B358" s="36"/>
      <c r="C358" s="37"/>
      <c r="D358" s="222" t="s">
        <v>155</v>
      </c>
      <c r="E358" s="37"/>
      <c r="F358" s="223" t="s">
        <v>744</v>
      </c>
      <c r="G358" s="37"/>
      <c r="H358" s="37"/>
      <c r="I358" s="128"/>
      <c r="J358" s="128"/>
      <c r="K358" s="37"/>
      <c r="L358" s="37"/>
      <c r="M358" s="41"/>
      <c r="N358" s="224"/>
      <c r="O358" s="81"/>
      <c r="P358" s="81"/>
      <c r="Q358" s="81"/>
      <c r="R358" s="81"/>
      <c r="S358" s="81"/>
      <c r="T358" s="81"/>
      <c r="U358" s="81"/>
      <c r="V358" s="81"/>
      <c r="W358" s="81"/>
      <c r="X358" s="82"/>
      <c r="AT358" s="15" t="s">
        <v>155</v>
      </c>
      <c r="AU358" s="15" t="s">
        <v>153</v>
      </c>
    </row>
    <row r="359" s="1" customFormat="1" ht="24" customHeight="1">
      <c r="B359" s="36"/>
      <c r="C359" s="225" t="s">
        <v>745</v>
      </c>
      <c r="D359" s="225" t="s">
        <v>185</v>
      </c>
      <c r="E359" s="226" t="s">
        <v>746</v>
      </c>
      <c r="F359" s="227" t="s">
        <v>747</v>
      </c>
      <c r="G359" s="228" t="s">
        <v>182</v>
      </c>
      <c r="H359" s="229">
        <v>7</v>
      </c>
      <c r="I359" s="230"/>
      <c r="J359" s="231"/>
      <c r="K359" s="232">
        <f>ROUND(P359*H359,2)</f>
        <v>0</v>
      </c>
      <c r="L359" s="227" t="s">
        <v>152</v>
      </c>
      <c r="M359" s="233"/>
      <c r="N359" s="234" t="s">
        <v>20</v>
      </c>
      <c r="O359" s="216" t="s">
        <v>48</v>
      </c>
      <c r="P359" s="217">
        <f>I359+J359</f>
        <v>0</v>
      </c>
      <c r="Q359" s="217">
        <f>ROUND(I359*H359,2)</f>
        <v>0</v>
      </c>
      <c r="R359" s="217">
        <f>ROUND(J359*H359,2)</f>
        <v>0</v>
      </c>
      <c r="S359" s="81"/>
      <c r="T359" s="218">
        <f>S359*H359</f>
        <v>0</v>
      </c>
      <c r="U359" s="218">
        <v>0.0044999999999999997</v>
      </c>
      <c r="V359" s="218">
        <f>U359*H359</f>
        <v>0.0315</v>
      </c>
      <c r="W359" s="218">
        <v>0</v>
      </c>
      <c r="X359" s="219">
        <f>W359*H359</f>
        <v>0</v>
      </c>
      <c r="AR359" s="220" t="s">
        <v>379</v>
      </c>
      <c r="AT359" s="220" t="s">
        <v>185</v>
      </c>
      <c r="AU359" s="220" t="s">
        <v>153</v>
      </c>
      <c r="AY359" s="15" t="s">
        <v>145</v>
      </c>
      <c r="BE359" s="221">
        <f>IF(O359="základní",K359,0)</f>
        <v>0</v>
      </c>
      <c r="BF359" s="221">
        <f>IF(O359="snížená",K359,0)</f>
        <v>0</v>
      </c>
      <c r="BG359" s="221">
        <f>IF(O359="zákl. přenesená",K359,0)</f>
        <v>0</v>
      </c>
      <c r="BH359" s="221">
        <f>IF(O359="sníž. přenesená",K359,0)</f>
        <v>0</v>
      </c>
      <c r="BI359" s="221">
        <f>IF(O359="nulová",K359,0)</f>
        <v>0</v>
      </c>
      <c r="BJ359" s="15" t="s">
        <v>153</v>
      </c>
      <c r="BK359" s="221">
        <f>ROUND(P359*H359,2)</f>
        <v>0</v>
      </c>
      <c r="BL359" s="15" t="s">
        <v>446</v>
      </c>
      <c r="BM359" s="220" t="s">
        <v>748</v>
      </c>
    </row>
    <row r="360" s="1" customFormat="1">
      <c r="B360" s="36"/>
      <c r="C360" s="37"/>
      <c r="D360" s="222" t="s">
        <v>155</v>
      </c>
      <c r="E360" s="37"/>
      <c r="F360" s="223" t="s">
        <v>747</v>
      </c>
      <c r="G360" s="37"/>
      <c r="H360" s="37"/>
      <c r="I360" s="128"/>
      <c r="J360" s="128"/>
      <c r="K360" s="37"/>
      <c r="L360" s="37"/>
      <c r="M360" s="41"/>
      <c r="N360" s="224"/>
      <c r="O360" s="81"/>
      <c r="P360" s="81"/>
      <c r="Q360" s="81"/>
      <c r="R360" s="81"/>
      <c r="S360" s="81"/>
      <c r="T360" s="81"/>
      <c r="U360" s="81"/>
      <c r="V360" s="81"/>
      <c r="W360" s="81"/>
      <c r="X360" s="82"/>
      <c r="AT360" s="15" t="s">
        <v>155</v>
      </c>
      <c r="AU360" s="15" t="s">
        <v>153</v>
      </c>
    </row>
    <row r="361" s="1" customFormat="1" ht="24" customHeight="1">
      <c r="B361" s="36"/>
      <c r="C361" s="208" t="s">
        <v>749</v>
      </c>
      <c r="D361" s="208" t="s">
        <v>148</v>
      </c>
      <c r="E361" s="209" t="s">
        <v>750</v>
      </c>
      <c r="F361" s="210" t="s">
        <v>751</v>
      </c>
      <c r="G361" s="211" t="s">
        <v>324</v>
      </c>
      <c r="H361" s="212">
        <v>7</v>
      </c>
      <c r="I361" s="213"/>
      <c r="J361" s="213"/>
      <c r="K361" s="214">
        <f>ROUND(P361*H361,2)</f>
        <v>0</v>
      </c>
      <c r="L361" s="210" t="s">
        <v>152</v>
      </c>
      <c r="M361" s="41"/>
      <c r="N361" s="215" t="s">
        <v>20</v>
      </c>
      <c r="O361" s="216" t="s">
        <v>48</v>
      </c>
      <c r="P361" s="217">
        <f>I361+J361</f>
        <v>0</v>
      </c>
      <c r="Q361" s="217">
        <f>ROUND(I361*H361,2)</f>
        <v>0</v>
      </c>
      <c r="R361" s="217">
        <f>ROUND(J361*H361,2)</f>
        <v>0</v>
      </c>
      <c r="S361" s="81"/>
      <c r="T361" s="218">
        <f>S361*H361</f>
        <v>0</v>
      </c>
      <c r="U361" s="218">
        <v>0</v>
      </c>
      <c r="V361" s="218">
        <f>U361*H361</f>
        <v>0</v>
      </c>
      <c r="W361" s="218">
        <v>0.155</v>
      </c>
      <c r="X361" s="219">
        <f>W361*H361</f>
        <v>1.085</v>
      </c>
      <c r="AR361" s="220" t="s">
        <v>446</v>
      </c>
      <c r="AT361" s="220" t="s">
        <v>148</v>
      </c>
      <c r="AU361" s="220" t="s">
        <v>153</v>
      </c>
      <c r="AY361" s="15" t="s">
        <v>145</v>
      </c>
      <c r="BE361" s="221">
        <f>IF(O361="základní",K361,0)</f>
        <v>0</v>
      </c>
      <c r="BF361" s="221">
        <f>IF(O361="snížená",K361,0)</f>
        <v>0</v>
      </c>
      <c r="BG361" s="221">
        <f>IF(O361="zákl. přenesená",K361,0)</f>
        <v>0</v>
      </c>
      <c r="BH361" s="221">
        <f>IF(O361="sníž. přenesená",K361,0)</f>
        <v>0</v>
      </c>
      <c r="BI361" s="221">
        <f>IF(O361="nulová",K361,0)</f>
        <v>0</v>
      </c>
      <c r="BJ361" s="15" t="s">
        <v>153</v>
      </c>
      <c r="BK361" s="221">
        <f>ROUND(P361*H361,2)</f>
        <v>0</v>
      </c>
      <c r="BL361" s="15" t="s">
        <v>446</v>
      </c>
      <c r="BM361" s="220" t="s">
        <v>752</v>
      </c>
    </row>
    <row r="362" s="1" customFormat="1">
      <c r="B362" s="36"/>
      <c r="C362" s="37"/>
      <c r="D362" s="222" t="s">
        <v>155</v>
      </c>
      <c r="E362" s="37"/>
      <c r="F362" s="223" t="s">
        <v>753</v>
      </c>
      <c r="G362" s="37"/>
      <c r="H362" s="37"/>
      <c r="I362" s="128"/>
      <c r="J362" s="128"/>
      <c r="K362" s="37"/>
      <c r="L362" s="37"/>
      <c r="M362" s="41"/>
      <c r="N362" s="224"/>
      <c r="O362" s="81"/>
      <c r="P362" s="81"/>
      <c r="Q362" s="81"/>
      <c r="R362" s="81"/>
      <c r="S362" s="81"/>
      <c r="T362" s="81"/>
      <c r="U362" s="81"/>
      <c r="V362" s="81"/>
      <c r="W362" s="81"/>
      <c r="X362" s="82"/>
      <c r="AT362" s="15" t="s">
        <v>155</v>
      </c>
      <c r="AU362" s="15" t="s">
        <v>153</v>
      </c>
    </row>
    <row r="363" s="1" customFormat="1" ht="24" customHeight="1">
      <c r="B363" s="36"/>
      <c r="C363" s="208" t="s">
        <v>754</v>
      </c>
      <c r="D363" s="208" t="s">
        <v>148</v>
      </c>
      <c r="E363" s="209" t="s">
        <v>755</v>
      </c>
      <c r="F363" s="210" t="s">
        <v>756</v>
      </c>
      <c r="G363" s="211" t="s">
        <v>324</v>
      </c>
      <c r="H363" s="212">
        <v>7</v>
      </c>
      <c r="I363" s="213"/>
      <c r="J363" s="213"/>
      <c r="K363" s="214">
        <f>ROUND(P363*H363,2)</f>
        <v>0</v>
      </c>
      <c r="L363" s="210" t="s">
        <v>152</v>
      </c>
      <c r="M363" s="41"/>
      <c r="N363" s="215" t="s">
        <v>20</v>
      </c>
      <c r="O363" s="216" t="s">
        <v>48</v>
      </c>
      <c r="P363" s="217">
        <f>I363+J363</f>
        <v>0</v>
      </c>
      <c r="Q363" s="217">
        <f>ROUND(I363*H363,2)</f>
        <v>0</v>
      </c>
      <c r="R363" s="217">
        <f>ROUND(J363*H363,2)</f>
        <v>0</v>
      </c>
      <c r="S363" s="81"/>
      <c r="T363" s="218">
        <f>S363*H363</f>
        <v>0</v>
      </c>
      <c r="U363" s="218">
        <v>0.0053699999999999998</v>
      </c>
      <c r="V363" s="218">
        <f>U363*H363</f>
        <v>0.037589999999999998</v>
      </c>
      <c r="W363" s="218">
        <v>0</v>
      </c>
      <c r="X363" s="219">
        <f>W363*H363</f>
        <v>0</v>
      </c>
      <c r="AR363" s="220" t="s">
        <v>446</v>
      </c>
      <c r="AT363" s="220" t="s">
        <v>148</v>
      </c>
      <c r="AU363" s="220" t="s">
        <v>153</v>
      </c>
      <c r="AY363" s="15" t="s">
        <v>145</v>
      </c>
      <c r="BE363" s="221">
        <f>IF(O363="základní",K363,0)</f>
        <v>0</v>
      </c>
      <c r="BF363" s="221">
        <f>IF(O363="snížená",K363,0)</f>
        <v>0</v>
      </c>
      <c r="BG363" s="221">
        <f>IF(O363="zákl. přenesená",K363,0)</f>
        <v>0</v>
      </c>
      <c r="BH363" s="221">
        <f>IF(O363="sníž. přenesená",K363,0)</f>
        <v>0</v>
      </c>
      <c r="BI363" s="221">
        <f>IF(O363="nulová",K363,0)</f>
        <v>0</v>
      </c>
      <c r="BJ363" s="15" t="s">
        <v>153</v>
      </c>
      <c r="BK363" s="221">
        <f>ROUND(P363*H363,2)</f>
        <v>0</v>
      </c>
      <c r="BL363" s="15" t="s">
        <v>446</v>
      </c>
      <c r="BM363" s="220" t="s">
        <v>757</v>
      </c>
    </row>
    <row r="364" s="1" customFormat="1">
      <c r="B364" s="36"/>
      <c r="C364" s="37"/>
      <c r="D364" s="222" t="s">
        <v>155</v>
      </c>
      <c r="E364" s="37"/>
      <c r="F364" s="223" t="s">
        <v>758</v>
      </c>
      <c r="G364" s="37"/>
      <c r="H364" s="37"/>
      <c r="I364" s="128"/>
      <c r="J364" s="128"/>
      <c r="K364" s="37"/>
      <c r="L364" s="37"/>
      <c r="M364" s="41"/>
      <c r="N364" s="224"/>
      <c r="O364" s="81"/>
      <c r="P364" s="81"/>
      <c r="Q364" s="81"/>
      <c r="R364" s="81"/>
      <c r="S364" s="81"/>
      <c r="T364" s="81"/>
      <c r="U364" s="81"/>
      <c r="V364" s="81"/>
      <c r="W364" s="81"/>
      <c r="X364" s="82"/>
      <c r="AT364" s="15" t="s">
        <v>155</v>
      </c>
      <c r="AU364" s="15" t="s">
        <v>153</v>
      </c>
    </row>
    <row r="365" s="1" customFormat="1" ht="24" customHeight="1">
      <c r="B365" s="36"/>
      <c r="C365" s="225" t="s">
        <v>759</v>
      </c>
      <c r="D365" s="225" t="s">
        <v>185</v>
      </c>
      <c r="E365" s="226" t="s">
        <v>760</v>
      </c>
      <c r="F365" s="227" t="s">
        <v>761</v>
      </c>
      <c r="G365" s="228" t="s">
        <v>182</v>
      </c>
      <c r="H365" s="229">
        <v>4</v>
      </c>
      <c r="I365" s="230"/>
      <c r="J365" s="231"/>
      <c r="K365" s="232">
        <f>ROUND(P365*H365,2)</f>
        <v>0</v>
      </c>
      <c r="L365" s="227" t="s">
        <v>152</v>
      </c>
      <c r="M365" s="233"/>
      <c r="N365" s="234" t="s">
        <v>20</v>
      </c>
      <c r="O365" s="216" t="s">
        <v>48</v>
      </c>
      <c r="P365" s="217">
        <f>I365+J365</f>
        <v>0</v>
      </c>
      <c r="Q365" s="217">
        <f>ROUND(I365*H365,2)</f>
        <v>0</v>
      </c>
      <c r="R365" s="217">
        <f>ROUND(J365*H365,2)</f>
        <v>0</v>
      </c>
      <c r="S365" s="81"/>
      <c r="T365" s="218">
        <f>S365*H365</f>
        <v>0</v>
      </c>
      <c r="U365" s="218">
        <v>0.050000000000000003</v>
      </c>
      <c r="V365" s="218">
        <f>U365*H365</f>
        <v>0.20000000000000001</v>
      </c>
      <c r="W365" s="218">
        <v>0</v>
      </c>
      <c r="X365" s="219">
        <f>W365*H365</f>
        <v>0</v>
      </c>
      <c r="AR365" s="220" t="s">
        <v>379</v>
      </c>
      <c r="AT365" s="220" t="s">
        <v>185</v>
      </c>
      <c r="AU365" s="220" t="s">
        <v>153</v>
      </c>
      <c r="AY365" s="15" t="s">
        <v>145</v>
      </c>
      <c r="BE365" s="221">
        <f>IF(O365="základní",K365,0)</f>
        <v>0</v>
      </c>
      <c r="BF365" s="221">
        <f>IF(O365="snížená",K365,0)</f>
        <v>0</v>
      </c>
      <c r="BG365" s="221">
        <f>IF(O365="zákl. přenesená",K365,0)</f>
        <v>0</v>
      </c>
      <c r="BH365" s="221">
        <f>IF(O365="sníž. přenesená",K365,0)</f>
        <v>0</v>
      </c>
      <c r="BI365" s="221">
        <f>IF(O365="nulová",K365,0)</f>
        <v>0</v>
      </c>
      <c r="BJ365" s="15" t="s">
        <v>153</v>
      </c>
      <c r="BK365" s="221">
        <f>ROUND(P365*H365,2)</f>
        <v>0</v>
      </c>
      <c r="BL365" s="15" t="s">
        <v>446</v>
      </c>
      <c r="BM365" s="220" t="s">
        <v>762</v>
      </c>
    </row>
    <row r="366" s="1" customFormat="1">
      <c r="B366" s="36"/>
      <c r="C366" s="37"/>
      <c r="D366" s="222" t="s">
        <v>155</v>
      </c>
      <c r="E366" s="37"/>
      <c r="F366" s="223" t="s">
        <v>763</v>
      </c>
      <c r="G366" s="37"/>
      <c r="H366" s="37"/>
      <c r="I366" s="128"/>
      <c r="J366" s="128"/>
      <c r="K366" s="37"/>
      <c r="L366" s="37"/>
      <c r="M366" s="41"/>
      <c r="N366" s="224"/>
      <c r="O366" s="81"/>
      <c r="P366" s="81"/>
      <c r="Q366" s="81"/>
      <c r="R366" s="81"/>
      <c r="S366" s="81"/>
      <c r="T366" s="81"/>
      <c r="U366" s="81"/>
      <c r="V366" s="81"/>
      <c r="W366" s="81"/>
      <c r="X366" s="82"/>
      <c r="AT366" s="15" t="s">
        <v>155</v>
      </c>
      <c r="AU366" s="15" t="s">
        <v>153</v>
      </c>
    </row>
    <row r="367" s="1" customFormat="1" ht="24" customHeight="1">
      <c r="B367" s="36"/>
      <c r="C367" s="225" t="s">
        <v>764</v>
      </c>
      <c r="D367" s="225" t="s">
        <v>185</v>
      </c>
      <c r="E367" s="226" t="s">
        <v>765</v>
      </c>
      <c r="F367" s="227" t="s">
        <v>766</v>
      </c>
      <c r="G367" s="228" t="s">
        <v>182</v>
      </c>
      <c r="H367" s="229">
        <v>4</v>
      </c>
      <c r="I367" s="230"/>
      <c r="J367" s="231"/>
      <c r="K367" s="232">
        <f>ROUND(P367*H367,2)</f>
        <v>0</v>
      </c>
      <c r="L367" s="227" t="s">
        <v>152</v>
      </c>
      <c r="M367" s="233"/>
      <c r="N367" s="234" t="s">
        <v>20</v>
      </c>
      <c r="O367" s="216" t="s">
        <v>48</v>
      </c>
      <c r="P367" s="217">
        <f>I367+J367</f>
        <v>0</v>
      </c>
      <c r="Q367" s="217">
        <f>ROUND(I367*H367,2)</f>
        <v>0</v>
      </c>
      <c r="R367" s="217">
        <f>ROUND(J367*H367,2)</f>
        <v>0</v>
      </c>
      <c r="S367" s="81"/>
      <c r="T367" s="218">
        <f>S367*H367</f>
        <v>0</v>
      </c>
      <c r="U367" s="218">
        <v>0.058000000000000003</v>
      </c>
      <c r="V367" s="218">
        <f>U367*H367</f>
        <v>0.23200000000000001</v>
      </c>
      <c r="W367" s="218">
        <v>0</v>
      </c>
      <c r="X367" s="219">
        <f>W367*H367</f>
        <v>0</v>
      </c>
      <c r="AR367" s="220" t="s">
        <v>379</v>
      </c>
      <c r="AT367" s="220" t="s">
        <v>185</v>
      </c>
      <c r="AU367" s="220" t="s">
        <v>153</v>
      </c>
      <c r="AY367" s="15" t="s">
        <v>145</v>
      </c>
      <c r="BE367" s="221">
        <f>IF(O367="základní",K367,0)</f>
        <v>0</v>
      </c>
      <c r="BF367" s="221">
        <f>IF(O367="snížená",K367,0)</f>
        <v>0</v>
      </c>
      <c r="BG367" s="221">
        <f>IF(O367="zákl. přenesená",K367,0)</f>
        <v>0</v>
      </c>
      <c r="BH367" s="221">
        <f>IF(O367="sníž. přenesená",K367,0)</f>
        <v>0</v>
      </c>
      <c r="BI367" s="221">
        <f>IF(O367="nulová",K367,0)</f>
        <v>0</v>
      </c>
      <c r="BJ367" s="15" t="s">
        <v>153</v>
      </c>
      <c r="BK367" s="221">
        <f>ROUND(P367*H367,2)</f>
        <v>0</v>
      </c>
      <c r="BL367" s="15" t="s">
        <v>446</v>
      </c>
      <c r="BM367" s="220" t="s">
        <v>767</v>
      </c>
    </row>
    <row r="368" s="1" customFormat="1">
      <c r="B368" s="36"/>
      <c r="C368" s="37"/>
      <c r="D368" s="222" t="s">
        <v>155</v>
      </c>
      <c r="E368" s="37"/>
      <c r="F368" s="223" t="s">
        <v>766</v>
      </c>
      <c r="G368" s="37"/>
      <c r="H368" s="37"/>
      <c r="I368" s="128"/>
      <c r="J368" s="128"/>
      <c r="K368" s="37"/>
      <c r="L368" s="37"/>
      <c r="M368" s="41"/>
      <c r="N368" s="224"/>
      <c r="O368" s="81"/>
      <c r="P368" s="81"/>
      <c r="Q368" s="81"/>
      <c r="R368" s="81"/>
      <c r="S368" s="81"/>
      <c r="T368" s="81"/>
      <c r="U368" s="81"/>
      <c r="V368" s="81"/>
      <c r="W368" s="81"/>
      <c r="X368" s="82"/>
      <c r="AT368" s="15" t="s">
        <v>155</v>
      </c>
      <c r="AU368" s="15" t="s">
        <v>153</v>
      </c>
    </row>
    <row r="369" s="1" customFormat="1" ht="24" customHeight="1">
      <c r="B369" s="36"/>
      <c r="C369" s="208" t="s">
        <v>768</v>
      </c>
      <c r="D369" s="208" t="s">
        <v>148</v>
      </c>
      <c r="E369" s="209" t="s">
        <v>769</v>
      </c>
      <c r="F369" s="210" t="s">
        <v>770</v>
      </c>
      <c r="G369" s="211" t="s">
        <v>324</v>
      </c>
      <c r="H369" s="212">
        <v>7</v>
      </c>
      <c r="I369" s="213"/>
      <c r="J369" s="213"/>
      <c r="K369" s="214">
        <f>ROUND(P369*H369,2)</f>
        <v>0</v>
      </c>
      <c r="L369" s="210" t="s">
        <v>152</v>
      </c>
      <c r="M369" s="41"/>
      <c r="N369" s="215" t="s">
        <v>20</v>
      </c>
      <c r="O369" s="216" t="s">
        <v>48</v>
      </c>
      <c r="P369" s="217">
        <f>I369+J369</f>
        <v>0</v>
      </c>
      <c r="Q369" s="217">
        <f>ROUND(I369*H369,2)</f>
        <v>0</v>
      </c>
      <c r="R369" s="217">
        <f>ROUND(J369*H369,2)</f>
        <v>0</v>
      </c>
      <c r="S369" s="81"/>
      <c r="T369" s="218">
        <f>S369*H369</f>
        <v>0</v>
      </c>
      <c r="U369" s="218">
        <v>0.00189</v>
      </c>
      <c r="V369" s="218">
        <f>U369*H369</f>
        <v>0.01323</v>
      </c>
      <c r="W369" s="218">
        <v>0</v>
      </c>
      <c r="X369" s="219">
        <f>W369*H369</f>
        <v>0</v>
      </c>
      <c r="AR369" s="220" t="s">
        <v>446</v>
      </c>
      <c r="AT369" s="220" t="s">
        <v>148</v>
      </c>
      <c r="AU369" s="220" t="s">
        <v>153</v>
      </c>
      <c r="AY369" s="15" t="s">
        <v>145</v>
      </c>
      <c r="BE369" s="221">
        <f>IF(O369="základní",K369,0)</f>
        <v>0</v>
      </c>
      <c r="BF369" s="221">
        <f>IF(O369="snížená",K369,0)</f>
        <v>0</v>
      </c>
      <c r="BG369" s="221">
        <f>IF(O369="zákl. přenesená",K369,0)</f>
        <v>0</v>
      </c>
      <c r="BH369" s="221">
        <f>IF(O369="sníž. přenesená",K369,0)</f>
        <v>0</v>
      </c>
      <c r="BI369" s="221">
        <f>IF(O369="nulová",K369,0)</f>
        <v>0</v>
      </c>
      <c r="BJ369" s="15" t="s">
        <v>153</v>
      </c>
      <c r="BK369" s="221">
        <f>ROUND(P369*H369,2)</f>
        <v>0</v>
      </c>
      <c r="BL369" s="15" t="s">
        <v>446</v>
      </c>
      <c r="BM369" s="220" t="s">
        <v>771</v>
      </c>
    </row>
    <row r="370" s="1" customFormat="1">
      <c r="B370" s="36"/>
      <c r="C370" s="37"/>
      <c r="D370" s="222" t="s">
        <v>155</v>
      </c>
      <c r="E370" s="37"/>
      <c r="F370" s="223" t="s">
        <v>772</v>
      </c>
      <c r="G370" s="37"/>
      <c r="H370" s="37"/>
      <c r="I370" s="128"/>
      <c r="J370" s="128"/>
      <c r="K370" s="37"/>
      <c r="L370" s="37"/>
      <c r="M370" s="41"/>
      <c r="N370" s="224"/>
      <c r="O370" s="81"/>
      <c r="P370" s="81"/>
      <c r="Q370" s="81"/>
      <c r="R370" s="81"/>
      <c r="S370" s="81"/>
      <c r="T370" s="81"/>
      <c r="U370" s="81"/>
      <c r="V370" s="81"/>
      <c r="W370" s="81"/>
      <c r="X370" s="82"/>
      <c r="AT370" s="15" t="s">
        <v>155</v>
      </c>
      <c r="AU370" s="15" t="s">
        <v>153</v>
      </c>
    </row>
    <row r="371" s="1" customFormat="1" ht="24" customHeight="1">
      <c r="B371" s="36"/>
      <c r="C371" s="208" t="s">
        <v>773</v>
      </c>
      <c r="D371" s="208" t="s">
        <v>148</v>
      </c>
      <c r="E371" s="209" t="s">
        <v>774</v>
      </c>
      <c r="F371" s="210" t="s">
        <v>775</v>
      </c>
      <c r="G371" s="211" t="s">
        <v>324</v>
      </c>
      <c r="H371" s="212">
        <v>56</v>
      </c>
      <c r="I371" s="213"/>
      <c r="J371" s="213"/>
      <c r="K371" s="214">
        <f>ROUND(P371*H371,2)</f>
        <v>0</v>
      </c>
      <c r="L371" s="210" t="s">
        <v>152</v>
      </c>
      <c r="M371" s="41"/>
      <c r="N371" s="215" t="s">
        <v>20</v>
      </c>
      <c r="O371" s="216" t="s">
        <v>48</v>
      </c>
      <c r="P371" s="217">
        <f>I371+J371</f>
        <v>0</v>
      </c>
      <c r="Q371" s="217">
        <f>ROUND(I371*H371,2)</f>
        <v>0</v>
      </c>
      <c r="R371" s="217">
        <f>ROUND(J371*H371,2)</f>
        <v>0</v>
      </c>
      <c r="S371" s="81"/>
      <c r="T371" s="218">
        <f>S371*H371</f>
        <v>0</v>
      </c>
      <c r="U371" s="218">
        <v>9.0000000000000006E-05</v>
      </c>
      <c r="V371" s="218">
        <f>U371*H371</f>
        <v>0.0050400000000000002</v>
      </c>
      <c r="W371" s="218">
        <v>0</v>
      </c>
      <c r="X371" s="219">
        <f>W371*H371</f>
        <v>0</v>
      </c>
      <c r="AR371" s="220" t="s">
        <v>446</v>
      </c>
      <c r="AT371" s="220" t="s">
        <v>148</v>
      </c>
      <c r="AU371" s="220" t="s">
        <v>153</v>
      </c>
      <c r="AY371" s="15" t="s">
        <v>145</v>
      </c>
      <c r="BE371" s="221">
        <f>IF(O371="základní",K371,0)</f>
        <v>0</v>
      </c>
      <c r="BF371" s="221">
        <f>IF(O371="snížená",K371,0)</f>
        <v>0</v>
      </c>
      <c r="BG371" s="221">
        <f>IF(O371="zákl. přenesená",K371,0)</f>
        <v>0</v>
      </c>
      <c r="BH371" s="221">
        <f>IF(O371="sníž. přenesená",K371,0)</f>
        <v>0</v>
      </c>
      <c r="BI371" s="221">
        <f>IF(O371="nulová",K371,0)</f>
        <v>0</v>
      </c>
      <c r="BJ371" s="15" t="s">
        <v>153</v>
      </c>
      <c r="BK371" s="221">
        <f>ROUND(P371*H371,2)</f>
        <v>0</v>
      </c>
      <c r="BL371" s="15" t="s">
        <v>446</v>
      </c>
      <c r="BM371" s="220" t="s">
        <v>776</v>
      </c>
    </row>
    <row r="372" s="1" customFormat="1">
      <c r="B372" s="36"/>
      <c r="C372" s="37"/>
      <c r="D372" s="222" t="s">
        <v>155</v>
      </c>
      <c r="E372" s="37"/>
      <c r="F372" s="223" t="s">
        <v>777</v>
      </c>
      <c r="G372" s="37"/>
      <c r="H372" s="37"/>
      <c r="I372" s="128"/>
      <c r="J372" s="128"/>
      <c r="K372" s="37"/>
      <c r="L372" s="37"/>
      <c r="M372" s="41"/>
      <c r="N372" s="224"/>
      <c r="O372" s="81"/>
      <c r="P372" s="81"/>
      <c r="Q372" s="81"/>
      <c r="R372" s="81"/>
      <c r="S372" s="81"/>
      <c r="T372" s="81"/>
      <c r="U372" s="81"/>
      <c r="V372" s="81"/>
      <c r="W372" s="81"/>
      <c r="X372" s="82"/>
      <c r="AT372" s="15" t="s">
        <v>155</v>
      </c>
      <c r="AU372" s="15" t="s">
        <v>153</v>
      </c>
    </row>
    <row r="373" s="1" customFormat="1" ht="16.5" customHeight="1">
      <c r="B373" s="36"/>
      <c r="C373" s="225" t="s">
        <v>778</v>
      </c>
      <c r="D373" s="225" t="s">
        <v>185</v>
      </c>
      <c r="E373" s="226" t="s">
        <v>779</v>
      </c>
      <c r="F373" s="227" t="s">
        <v>20</v>
      </c>
      <c r="G373" s="228" t="s">
        <v>182</v>
      </c>
      <c r="H373" s="229">
        <v>56</v>
      </c>
      <c r="I373" s="230"/>
      <c r="J373" s="231"/>
      <c r="K373" s="232">
        <f>ROUND(P373*H373,2)</f>
        <v>0</v>
      </c>
      <c r="L373" s="227" t="s">
        <v>20</v>
      </c>
      <c r="M373" s="233"/>
      <c r="N373" s="234" t="s">
        <v>20</v>
      </c>
      <c r="O373" s="216" t="s">
        <v>48</v>
      </c>
      <c r="P373" s="217">
        <f>I373+J373</f>
        <v>0</v>
      </c>
      <c r="Q373" s="217">
        <f>ROUND(I373*H373,2)</f>
        <v>0</v>
      </c>
      <c r="R373" s="217">
        <f>ROUND(J373*H373,2)</f>
        <v>0</v>
      </c>
      <c r="S373" s="81"/>
      <c r="T373" s="218">
        <f>S373*H373</f>
        <v>0</v>
      </c>
      <c r="U373" s="218">
        <v>0</v>
      </c>
      <c r="V373" s="218">
        <f>U373*H373</f>
        <v>0</v>
      </c>
      <c r="W373" s="218">
        <v>0</v>
      </c>
      <c r="X373" s="219">
        <f>W373*H373</f>
        <v>0</v>
      </c>
      <c r="AR373" s="220" t="s">
        <v>379</v>
      </c>
      <c r="AT373" s="220" t="s">
        <v>185</v>
      </c>
      <c r="AU373" s="220" t="s">
        <v>153</v>
      </c>
      <c r="AY373" s="15" t="s">
        <v>145</v>
      </c>
      <c r="BE373" s="221">
        <f>IF(O373="základní",K373,0)</f>
        <v>0</v>
      </c>
      <c r="BF373" s="221">
        <f>IF(O373="snížená",K373,0)</f>
        <v>0</v>
      </c>
      <c r="BG373" s="221">
        <f>IF(O373="zákl. přenesená",K373,0)</f>
        <v>0</v>
      </c>
      <c r="BH373" s="221">
        <f>IF(O373="sníž. přenesená",K373,0)</f>
        <v>0</v>
      </c>
      <c r="BI373" s="221">
        <f>IF(O373="nulová",K373,0)</f>
        <v>0</v>
      </c>
      <c r="BJ373" s="15" t="s">
        <v>153</v>
      </c>
      <c r="BK373" s="221">
        <f>ROUND(P373*H373,2)</f>
        <v>0</v>
      </c>
      <c r="BL373" s="15" t="s">
        <v>446</v>
      </c>
      <c r="BM373" s="220" t="s">
        <v>780</v>
      </c>
    </row>
    <row r="374" s="1" customFormat="1">
      <c r="B374" s="36"/>
      <c r="C374" s="37"/>
      <c r="D374" s="222" t="s">
        <v>155</v>
      </c>
      <c r="E374" s="37"/>
      <c r="F374" s="223" t="s">
        <v>781</v>
      </c>
      <c r="G374" s="37"/>
      <c r="H374" s="37"/>
      <c r="I374" s="128"/>
      <c r="J374" s="128"/>
      <c r="K374" s="37"/>
      <c r="L374" s="37"/>
      <c r="M374" s="41"/>
      <c r="N374" s="224"/>
      <c r="O374" s="81"/>
      <c r="P374" s="81"/>
      <c r="Q374" s="81"/>
      <c r="R374" s="81"/>
      <c r="S374" s="81"/>
      <c r="T374" s="81"/>
      <c r="U374" s="81"/>
      <c r="V374" s="81"/>
      <c r="W374" s="81"/>
      <c r="X374" s="82"/>
      <c r="AT374" s="15" t="s">
        <v>155</v>
      </c>
      <c r="AU374" s="15" t="s">
        <v>153</v>
      </c>
    </row>
    <row r="375" s="1" customFormat="1" ht="24" customHeight="1">
      <c r="B375" s="36"/>
      <c r="C375" s="208" t="s">
        <v>782</v>
      </c>
      <c r="D375" s="208" t="s">
        <v>148</v>
      </c>
      <c r="E375" s="209" t="s">
        <v>783</v>
      </c>
      <c r="F375" s="210" t="s">
        <v>784</v>
      </c>
      <c r="G375" s="211" t="s">
        <v>324</v>
      </c>
      <c r="H375" s="212">
        <v>12</v>
      </c>
      <c r="I375" s="213"/>
      <c r="J375" s="213"/>
      <c r="K375" s="214">
        <f>ROUND(P375*H375,2)</f>
        <v>0</v>
      </c>
      <c r="L375" s="210" t="s">
        <v>152</v>
      </c>
      <c r="M375" s="41"/>
      <c r="N375" s="215" t="s">
        <v>20</v>
      </c>
      <c r="O375" s="216" t="s">
        <v>48</v>
      </c>
      <c r="P375" s="217">
        <f>I375+J375</f>
        <v>0</v>
      </c>
      <c r="Q375" s="217">
        <f>ROUND(I375*H375,2)</f>
        <v>0</v>
      </c>
      <c r="R375" s="217">
        <f>ROUND(J375*H375,2)</f>
        <v>0</v>
      </c>
      <c r="S375" s="81"/>
      <c r="T375" s="218">
        <f>S375*H375</f>
        <v>0</v>
      </c>
      <c r="U375" s="218">
        <v>0</v>
      </c>
      <c r="V375" s="218">
        <f>U375*H375</f>
        <v>0</v>
      </c>
      <c r="W375" s="218">
        <v>0.00156</v>
      </c>
      <c r="X375" s="219">
        <f>W375*H375</f>
        <v>0.018720000000000001</v>
      </c>
      <c r="AR375" s="220" t="s">
        <v>446</v>
      </c>
      <c r="AT375" s="220" t="s">
        <v>148</v>
      </c>
      <c r="AU375" s="220" t="s">
        <v>153</v>
      </c>
      <c r="AY375" s="15" t="s">
        <v>145</v>
      </c>
      <c r="BE375" s="221">
        <f>IF(O375="základní",K375,0)</f>
        <v>0</v>
      </c>
      <c r="BF375" s="221">
        <f>IF(O375="snížená",K375,0)</f>
        <v>0</v>
      </c>
      <c r="BG375" s="221">
        <f>IF(O375="zákl. přenesená",K375,0)</f>
        <v>0</v>
      </c>
      <c r="BH375" s="221">
        <f>IF(O375="sníž. přenesená",K375,0)</f>
        <v>0</v>
      </c>
      <c r="BI375" s="221">
        <f>IF(O375="nulová",K375,0)</f>
        <v>0</v>
      </c>
      <c r="BJ375" s="15" t="s">
        <v>153</v>
      </c>
      <c r="BK375" s="221">
        <f>ROUND(P375*H375,2)</f>
        <v>0</v>
      </c>
      <c r="BL375" s="15" t="s">
        <v>446</v>
      </c>
      <c r="BM375" s="220" t="s">
        <v>785</v>
      </c>
    </row>
    <row r="376" s="1" customFormat="1">
      <c r="B376" s="36"/>
      <c r="C376" s="37"/>
      <c r="D376" s="222" t="s">
        <v>155</v>
      </c>
      <c r="E376" s="37"/>
      <c r="F376" s="223" t="s">
        <v>786</v>
      </c>
      <c r="G376" s="37"/>
      <c r="H376" s="37"/>
      <c r="I376" s="128"/>
      <c r="J376" s="128"/>
      <c r="K376" s="37"/>
      <c r="L376" s="37"/>
      <c r="M376" s="41"/>
      <c r="N376" s="224"/>
      <c r="O376" s="81"/>
      <c r="P376" s="81"/>
      <c r="Q376" s="81"/>
      <c r="R376" s="81"/>
      <c r="S376" s="81"/>
      <c r="T376" s="81"/>
      <c r="U376" s="81"/>
      <c r="V376" s="81"/>
      <c r="W376" s="81"/>
      <c r="X376" s="82"/>
      <c r="AT376" s="15" t="s">
        <v>155</v>
      </c>
      <c r="AU376" s="15" t="s">
        <v>153</v>
      </c>
    </row>
    <row r="377" s="1" customFormat="1" ht="24" customHeight="1">
      <c r="B377" s="36"/>
      <c r="C377" s="208" t="s">
        <v>787</v>
      </c>
      <c r="D377" s="208" t="s">
        <v>148</v>
      </c>
      <c r="E377" s="209" t="s">
        <v>788</v>
      </c>
      <c r="F377" s="210" t="s">
        <v>789</v>
      </c>
      <c r="G377" s="211" t="s">
        <v>182</v>
      </c>
      <c r="H377" s="212">
        <v>7</v>
      </c>
      <c r="I377" s="213"/>
      <c r="J377" s="213"/>
      <c r="K377" s="214">
        <f>ROUND(P377*H377,2)</f>
        <v>0</v>
      </c>
      <c r="L377" s="210" t="s">
        <v>152</v>
      </c>
      <c r="M377" s="41"/>
      <c r="N377" s="215" t="s">
        <v>20</v>
      </c>
      <c r="O377" s="216" t="s">
        <v>48</v>
      </c>
      <c r="P377" s="217">
        <f>I377+J377</f>
        <v>0</v>
      </c>
      <c r="Q377" s="217">
        <f>ROUND(I377*H377,2)</f>
        <v>0</v>
      </c>
      <c r="R377" s="217">
        <f>ROUND(J377*H377,2)</f>
        <v>0</v>
      </c>
      <c r="S377" s="81"/>
      <c r="T377" s="218">
        <f>S377*H377</f>
        <v>0</v>
      </c>
      <c r="U377" s="218">
        <v>0.00016000000000000001</v>
      </c>
      <c r="V377" s="218">
        <f>U377*H377</f>
        <v>0.0011200000000000001</v>
      </c>
      <c r="W377" s="218">
        <v>0</v>
      </c>
      <c r="X377" s="219">
        <f>W377*H377</f>
        <v>0</v>
      </c>
      <c r="AR377" s="220" t="s">
        <v>446</v>
      </c>
      <c r="AT377" s="220" t="s">
        <v>148</v>
      </c>
      <c r="AU377" s="220" t="s">
        <v>153</v>
      </c>
      <c r="AY377" s="15" t="s">
        <v>145</v>
      </c>
      <c r="BE377" s="221">
        <f>IF(O377="základní",K377,0)</f>
        <v>0</v>
      </c>
      <c r="BF377" s="221">
        <f>IF(O377="snížená",K377,0)</f>
        <v>0</v>
      </c>
      <c r="BG377" s="221">
        <f>IF(O377="zákl. přenesená",K377,0)</f>
        <v>0</v>
      </c>
      <c r="BH377" s="221">
        <f>IF(O377="sníž. přenesená",K377,0)</f>
        <v>0</v>
      </c>
      <c r="BI377" s="221">
        <f>IF(O377="nulová",K377,0)</f>
        <v>0</v>
      </c>
      <c r="BJ377" s="15" t="s">
        <v>153</v>
      </c>
      <c r="BK377" s="221">
        <f>ROUND(P377*H377,2)</f>
        <v>0</v>
      </c>
      <c r="BL377" s="15" t="s">
        <v>446</v>
      </c>
      <c r="BM377" s="220" t="s">
        <v>790</v>
      </c>
    </row>
    <row r="378" s="1" customFormat="1">
      <c r="B378" s="36"/>
      <c r="C378" s="37"/>
      <c r="D378" s="222" t="s">
        <v>155</v>
      </c>
      <c r="E378" s="37"/>
      <c r="F378" s="223" t="s">
        <v>791</v>
      </c>
      <c r="G378" s="37"/>
      <c r="H378" s="37"/>
      <c r="I378" s="128"/>
      <c r="J378" s="128"/>
      <c r="K378" s="37"/>
      <c r="L378" s="37"/>
      <c r="M378" s="41"/>
      <c r="N378" s="224"/>
      <c r="O378" s="81"/>
      <c r="P378" s="81"/>
      <c r="Q378" s="81"/>
      <c r="R378" s="81"/>
      <c r="S378" s="81"/>
      <c r="T378" s="81"/>
      <c r="U378" s="81"/>
      <c r="V378" s="81"/>
      <c r="W378" s="81"/>
      <c r="X378" s="82"/>
      <c r="AT378" s="15" t="s">
        <v>155</v>
      </c>
      <c r="AU378" s="15" t="s">
        <v>153</v>
      </c>
    </row>
    <row r="379" s="1" customFormat="1" ht="24" customHeight="1">
      <c r="B379" s="36"/>
      <c r="C379" s="225" t="s">
        <v>792</v>
      </c>
      <c r="D379" s="225" t="s">
        <v>185</v>
      </c>
      <c r="E379" s="226" t="s">
        <v>793</v>
      </c>
      <c r="F379" s="227" t="s">
        <v>794</v>
      </c>
      <c r="G379" s="228" t="s">
        <v>182</v>
      </c>
      <c r="H379" s="229">
        <v>7</v>
      </c>
      <c r="I379" s="230"/>
      <c r="J379" s="231"/>
      <c r="K379" s="232">
        <f>ROUND(P379*H379,2)</f>
        <v>0</v>
      </c>
      <c r="L379" s="227" t="s">
        <v>152</v>
      </c>
      <c r="M379" s="233"/>
      <c r="N379" s="234" t="s">
        <v>20</v>
      </c>
      <c r="O379" s="216" t="s">
        <v>48</v>
      </c>
      <c r="P379" s="217">
        <f>I379+J379</f>
        <v>0</v>
      </c>
      <c r="Q379" s="217">
        <f>ROUND(I379*H379,2)</f>
        <v>0</v>
      </c>
      <c r="R379" s="217">
        <f>ROUND(J379*H379,2)</f>
        <v>0</v>
      </c>
      <c r="S379" s="81"/>
      <c r="T379" s="218">
        <f>S379*H379</f>
        <v>0</v>
      </c>
      <c r="U379" s="218">
        <v>0.0018</v>
      </c>
      <c r="V379" s="218">
        <f>U379*H379</f>
        <v>0.0126</v>
      </c>
      <c r="W379" s="218">
        <v>0</v>
      </c>
      <c r="X379" s="219">
        <f>W379*H379</f>
        <v>0</v>
      </c>
      <c r="AR379" s="220" t="s">
        <v>379</v>
      </c>
      <c r="AT379" s="220" t="s">
        <v>185</v>
      </c>
      <c r="AU379" s="220" t="s">
        <v>153</v>
      </c>
      <c r="AY379" s="15" t="s">
        <v>145</v>
      </c>
      <c r="BE379" s="221">
        <f>IF(O379="základní",K379,0)</f>
        <v>0</v>
      </c>
      <c r="BF379" s="221">
        <f>IF(O379="snížená",K379,0)</f>
        <v>0</v>
      </c>
      <c r="BG379" s="221">
        <f>IF(O379="zákl. přenesená",K379,0)</f>
        <v>0</v>
      </c>
      <c r="BH379" s="221">
        <f>IF(O379="sníž. přenesená",K379,0)</f>
        <v>0</v>
      </c>
      <c r="BI379" s="221">
        <f>IF(O379="nulová",K379,0)</f>
        <v>0</v>
      </c>
      <c r="BJ379" s="15" t="s">
        <v>153</v>
      </c>
      <c r="BK379" s="221">
        <f>ROUND(P379*H379,2)</f>
        <v>0</v>
      </c>
      <c r="BL379" s="15" t="s">
        <v>446</v>
      </c>
      <c r="BM379" s="220" t="s">
        <v>795</v>
      </c>
    </row>
    <row r="380" s="1" customFormat="1">
      <c r="B380" s="36"/>
      <c r="C380" s="37"/>
      <c r="D380" s="222" t="s">
        <v>155</v>
      </c>
      <c r="E380" s="37"/>
      <c r="F380" s="223" t="s">
        <v>794</v>
      </c>
      <c r="G380" s="37"/>
      <c r="H380" s="37"/>
      <c r="I380" s="128"/>
      <c r="J380" s="128"/>
      <c r="K380" s="37"/>
      <c r="L380" s="37"/>
      <c r="M380" s="41"/>
      <c r="N380" s="224"/>
      <c r="O380" s="81"/>
      <c r="P380" s="81"/>
      <c r="Q380" s="81"/>
      <c r="R380" s="81"/>
      <c r="S380" s="81"/>
      <c r="T380" s="81"/>
      <c r="U380" s="81"/>
      <c r="V380" s="81"/>
      <c r="W380" s="81"/>
      <c r="X380" s="82"/>
      <c r="AT380" s="15" t="s">
        <v>155</v>
      </c>
      <c r="AU380" s="15" t="s">
        <v>153</v>
      </c>
    </row>
    <row r="381" s="1" customFormat="1" ht="24" customHeight="1">
      <c r="B381" s="36"/>
      <c r="C381" s="208" t="s">
        <v>796</v>
      </c>
      <c r="D381" s="208" t="s">
        <v>148</v>
      </c>
      <c r="E381" s="209" t="s">
        <v>797</v>
      </c>
      <c r="F381" s="210" t="s">
        <v>798</v>
      </c>
      <c r="G381" s="211" t="s">
        <v>182</v>
      </c>
      <c r="H381" s="212">
        <v>8</v>
      </c>
      <c r="I381" s="213"/>
      <c r="J381" s="213"/>
      <c r="K381" s="214">
        <f>ROUND(P381*H381,2)</f>
        <v>0</v>
      </c>
      <c r="L381" s="210" t="s">
        <v>152</v>
      </c>
      <c r="M381" s="41"/>
      <c r="N381" s="215" t="s">
        <v>20</v>
      </c>
      <c r="O381" s="216" t="s">
        <v>48</v>
      </c>
      <c r="P381" s="217">
        <f>I381+J381</f>
        <v>0</v>
      </c>
      <c r="Q381" s="217">
        <f>ROUND(I381*H381,2)</f>
        <v>0</v>
      </c>
      <c r="R381" s="217">
        <f>ROUND(J381*H381,2)</f>
        <v>0</v>
      </c>
      <c r="S381" s="81"/>
      <c r="T381" s="218">
        <f>S381*H381</f>
        <v>0</v>
      </c>
      <c r="U381" s="218">
        <v>0.00016000000000000001</v>
      </c>
      <c r="V381" s="218">
        <f>U381*H381</f>
        <v>0.0012800000000000001</v>
      </c>
      <c r="W381" s="218">
        <v>0</v>
      </c>
      <c r="X381" s="219">
        <f>W381*H381</f>
        <v>0</v>
      </c>
      <c r="AR381" s="220" t="s">
        <v>446</v>
      </c>
      <c r="AT381" s="220" t="s">
        <v>148</v>
      </c>
      <c r="AU381" s="220" t="s">
        <v>153</v>
      </c>
      <c r="AY381" s="15" t="s">
        <v>145</v>
      </c>
      <c r="BE381" s="221">
        <f>IF(O381="základní",K381,0)</f>
        <v>0</v>
      </c>
      <c r="BF381" s="221">
        <f>IF(O381="snížená",K381,0)</f>
        <v>0</v>
      </c>
      <c r="BG381" s="221">
        <f>IF(O381="zákl. přenesená",K381,0)</f>
        <v>0</v>
      </c>
      <c r="BH381" s="221">
        <f>IF(O381="sníž. přenesená",K381,0)</f>
        <v>0</v>
      </c>
      <c r="BI381" s="221">
        <f>IF(O381="nulová",K381,0)</f>
        <v>0</v>
      </c>
      <c r="BJ381" s="15" t="s">
        <v>153</v>
      </c>
      <c r="BK381" s="221">
        <f>ROUND(P381*H381,2)</f>
        <v>0</v>
      </c>
      <c r="BL381" s="15" t="s">
        <v>446</v>
      </c>
      <c r="BM381" s="220" t="s">
        <v>799</v>
      </c>
    </row>
    <row r="382" s="1" customFormat="1">
      <c r="B382" s="36"/>
      <c r="C382" s="37"/>
      <c r="D382" s="222" t="s">
        <v>155</v>
      </c>
      <c r="E382" s="37"/>
      <c r="F382" s="223" t="s">
        <v>800</v>
      </c>
      <c r="G382" s="37"/>
      <c r="H382" s="37"/>
      <c r="I382" s="128"/>
      <c r="J382" s="128"/>
      <c r="K382" s="37"/>
      <c r="L382" s="37"/>
      <c r="M382" s="41"/>
      <c r="N382" s="224"/>
      <c r="O382" s="81"/>
      <c r="P382" s="81"/>
      <c r="Q382" s="81"/>
      <c r="R382" s="81"/>
      <c r="S382" s="81"/>
      <c r="T382" s="81"/>
      <c r="U382" s="81"/>
      <c r="V382" s="81"/>
      <c r="W382" s="81"/>
      <c r="X382" s="82"/>
      <c r="AT382" s="15" t="s">
        <v>155</v>
      </c>
      <c r="AU382" s="15" t="s">
        <v>153</v>
      </c>
    </row>
    <row r="383" s="1" customFormat="1" ht="24" customHeight="1">
      <c r="B383" s="36"/>
      <c r="C383" s="225" t="s">
        <v>801</v>
      </c>
      <c r="D383" s="225" t="s">
        <v>185</v>
      </c>
      <c r="E383" s="226" t="s">
        <v>802</v>
      </c>
      <c r="F383" s="227" t="s">
        <v>803</v>
      </c>
      <c r="G383" s="228" t="s">
        <v>182</v>
      </c>
      <c r="H383" s="229">
        <v>8</v>
      </c>
      <c r="I383" s="230"/>
      <c r="J383" s="231"/>
      <c r="K383" s="232">
        <f>ROUND(P383*H383,2)</f>
        <v>0</v>
      </c>
      <c r="L383" s="227" t="s">
        <v>152</v>
      </c>
      <c r="M383" s="233"/>
      <c r="N383" s="234" t="s">
        <v>20</v>
      </c>
      <c r="O383" s="216" t="s">
        <v>48</v>
      </c>
      <c r="P383" s="217">
        <f>I383+J383</f>
        <v>0</v>
      </c>
      <c r="Q383" s="217">
        <f>ROUND(I383*H383,2)</f>
        <v>0</v>
      </c>
      <c r="R383" s="217">
        <f>ROUND(J383*H383,2)</f>
        <v>0</v>
      </c>
      <c r="S383" s="81"/>
      <c r="T383" s="218">
        <f>S383*H383</f>
        <v>0</v>
      </c>
      <c r="U383" s="218">
        <v>0.0015</v>
      </c>
      <c r="V383" s="218">
        <f>U383*H383</f>
        <v>0.012</v>
      </c>
      <c r="W383" s="218">
        <v>0</v>
      </c>
      <c r="X383" s="219">
        <f>W383*H383</f>
        <v>0</v>
      </c>
      <c r="AR383" s="220" t="s">
        <v>379</v>
      </c>
      <c r="AT383" s="220" t="s">
        <v>185</v>
      </c>
      <c r="AU383" s="220" t="s">
        <v>153</v>
      </c>
      <c r="AY383" s="15" t="s">
        <v>145</v>
      </c>
      <c r="BE383" s="221">
        <f>IF(O383="základní",K383,0)</f>
        <v>0</v>
      </c>
      <c r="BF383" s="221">
        <f>IF(O383="snížená",K383,0)</f>
        <v>0</v>
      </c>
      <c r="BG383" s="221">
        <f>IF(O383="zákl. přenesená",K383,0)</f>
        <v>0</v>
      </c>
      <c r="BH383" s="221">
        <f>IF(O383="sníž. přenesená",K383,0)</f>
        <v>0</v>
      </c>
      <c r="BI383" s="221">
        <f>IF(O383="nulová",K383,0)</f>
        <v>0</v>
      </c>
      <c r="BJ383" s="15" t="s">
        <v>153</v>
      </c>
      <c r="BK383" s="221">
        <f>ROUND(P383*H383,2)</f>
        <v>0</v>
      </c>
      <c r="BL383" s="15" t="s">
        <v>446</v>
      </c>
      <c r="BM383" s="220" t="s">
        <v>804</v>
      </c>
    </row>
    <row r="384" s="1" customFormat="1">
      <c r="B384" s="36"/>
      <c r="C384" s="37"/>
      <c r="D384" s="222" t="s">
        <v>155</v>
      </c>
      <c r="E384" s="37"/>
      <c r="F384" s="223" t="s">
        <v>803</v>
      </c>
      <c r="G384" s="37"/>
      <c r="H384" s="37"/>
      <c r="I384" s="128"/>
      <c r="J384" s="128"/>
      <c r="K384" s="37"/>
      <c r="L384" s="37"/>
      <c r="M384" s="41"/>
      <c r="N384" s="224"/>
      <c r="O384" s="81"/>
      <c r="P384" s="81"/>
      <c r="Q384" s="81"/>
      <c r="R384" s="81"/>
      <c r="S384" s="81"/>
      <c r="T384" s="81"/>
      <c r="U384" s="81"/>
      <c r="V384" s="81"/>
      <c r="W384" s="81"/>
      <c r="X384" s="82"/>
      <c r="AT384" s="15" t="s">
        <v>155</v>
      </c>
      <c r="AU384" s="15" t="s">
        <v>153</v>
      </c>
    </row>
    <row r="385" s="1" customFormat="1" ht="24" customHeight="1">
      <c r="B385" s="36"/>
      <c r="C385" s="208" t="s">
        <v>805</v>
      </c>
      <c r="D385" s="208" t="s">
        <v>148</v>
      </c>
      <c r="E385" s="209" t="s">
        <v>806</v>
      </c>
      <c r="F385" s="210" t="s">
        <v>807</v>
      </c>
      <c r="G385" s="211" t="s">
        <v>324</v>
      </c>
      <c r="H385" s="212">
        <v>3</v>
      </c>
      <c r="I385" s="213"/>
      <c r="J385" s="213"/>
      <c r="K385" s="214">
        <f>ROUND(P385*H385,2)</f>
        <v>0</v>
      </c>
      <c r="L385" s="210" t="s">
        <v>152</v>
      </c>
      <c r="M385" s="41"/>
      <c r="N385" s="215" t="s">
        <v>20</v>
      </c>
      <c r="O385" s="216" t="s">
        <v>48</v>
      </c>
      <c r="P385" s="217">
        <f>I385+J385</f>
        <v>0</v>
      </c>
      <c r="Q385" s="217">
        <f>ROUND(I385*H385,2)</f>
        <v>0</v>
      </c>
      <c r="R385" s="217">
        <f>ROUND(J385*H385,2)</f>
        <v>0</v>
      </c>
      <c r="S385" s="81"/>
      <c r="T385" s="218">
        <f>S385*H385</f>
        <v>0</v>
      </c>
      <c r="U385" s="218">
        <v>0.00012</v>
      </c>
      <c r="V385" s="218">
        <f>U385*H385</f>
        <v>0.00036000000000000002</v>
      </c>
      <c r="W385" s="218">
        <v>0</v>
      </c>
      <c r="X385" s="219">
        <f>W385*H385</f>
        <v>0</v>
      </c>
      <c r="AR385" s="220" t="s">
        <v>446</v>
      </c>
      <c r="AT385" s="220" t="s">
        <v>148</v>
      </c>
      <c r="AU385" s="220" t="s">
        <v>153</v>
      </c>
      <c r="AY385" s="15" t="s">
        <v>145</v>
      </c>
      <c r="BE385" s="221">
        <f>IF(O385="základní",K385,0)</f>
        <v>0</v>
      </c>
      <c r="BF385" s="221">
        <f>IF(O385="snížená",K385,0)</f>
        <v>0</v>
      </c>
      <c r="BG385" s="221">
        <f>IF(O385="zákl. přenesená",K385,0)</f>
        <v>0</v>
      </c>
      <c r="BH385" s="221">
        <f>IF(O385="sníž. přenesená",K385,0)</f>
        <v>0</v>
      </c>
      <c r="BI385" s="221">
        <f>IF(O385="nulová",K385,0)</f>
        <v>0</v>
      </c>
      <c r="BJ385" s="15" t="s">
        <v>153</v>
      </c>
      <c r="BK385" s="221">
        <f>ROUND(P385*H385,2)</f>
        <v>0</v>
      </c>
      <c r="BL385" s="15" t="s">
        <v>446</v>
      </c>
      <c r="BM385" s="220" t="s">
        <v>808</v>
      </c>
    </row>
    <row r="386" s="1" customFormat="1">
      <c r="B386" s="36"/>
      <c r="C386" s="37"/>
      <c r="D386" s="222" t="s">
        <v>155</v>
      </c>
      <c r="E386" s="37"/>
      <c r="F386" s="223" t="s">
        <v>809</v>
      </c>
      <c r="G386" s="37"/>
      <c r="H386" s="37"/>
      <c r="I386" s="128"/>
      <c r="J386" s="128"/>
      <c r="K386" s="37"/>
      <c r="L386" s="37"/>
      <c r="M386" s="41"/>
      <c r="N386" s="224"/>
      <c r="O386" s="81"/>
      <c r="P386" s="81"/>
      <c r="Q386" s="81"/>
      <c r="R386" s="81"/>
      <c r="S386" s="81"/>
      <c r="T386" s="81"/>
      <c r="U386" s="81"/>
      <c r="V386" s="81"/>
      <c r="W386" s="81"/>
      <c r="X386" s="82"/>
      <c r="AT386" s="15" t="s">
        <v>155</v>
      </c>
      <c r="AU386" s="15" t="s">
        <v>153</v>
      </c>
    </row>
    <row r="387" s="1" customFormat="1" ht="24" customHeight="1">
      <c r="B387" s="36"/>
      <c r="C387" s="225" t="s">
        <v>810</v>
      </c>
      <c r="D387" s="225" t="s">
        <v>185</v>
      </c>
      <c r="E387" s="226" t="s">
        <v>811</v>
      </c>
      <c r="F387" s="227" t="s">
        <v>812</v>
      </c>
      <c r="G387" s="228" t="s">
        <v>182</v>
      </c>
      <c r="H387" s="229">
        <v>3</v>
      </c>
      <c r="I387" s="230"/>
      <c r="J387" s="231"/>
      <c r="K387" s="232">
        <f>ROUND(P387*H387,2)</f>
        <v>0</v>
      </c>
      <c r="L387" s="227" t="s">
        <v>152</v>
      </c>
      <c r="M387" s="233"/>
      <c r="N387" s="234" t="s">
        <v>20</v>
      </c>
      <c r="O387" s="216" t="s">
        <v>48</v>
      </c>
      <c r="P387" s="217">
        <f>I387+J387</f>
        <v>0</v>
      </c>
      <c r="Q387" s="217">
        <f>ROUND(I387*H387,2)</f>
        <v>0</v>
      </c>
      <c r="R387" s="217">
        <f>ROUND(J387*H387,2)</f>
        <v>0</v>
      </c>
      <c r="S387" s="81"/>
      <c r="T387" s="218">
        <f>S387*H387</f>
        <v>0</v>
      </c>
      <c r="U387" s="218">
        <v>0.0016999999999999999</v>
      </c>
      <c r="V387" s="218">
        <f>U387*H387</f>
        <v>0.0050999999999999995</v>
      </c>
      <c r="W387" s="218">
        <v>0</v>
      </c>
      <c r="X387" s="219">
        <f>W387*H387</f>
        <v>0</v>
      </c>
      <c r="AR387" s="220" t="s">
        <v>379</v>
      </c>
      <c r="AT387" s="220" t="s">
        <v>185</v>
      </c>
      <c r="AU387" s="220" t="s">
        <v>153</v>
      </c>
      <c r="AY387" s="15" t="s">
        <v>145</v>
      </c>
      <c r="BE387" s="221">
        <f>IF(O387="základní",K387,0)</f>
        <v>0</v>
      </c>
      <c r="BF387" s="221">
        <f>IF(O387="snížená",K387,0)</f>
        <v>0</v>
      </c>
      <c r="BG387" s="221">
        <f>IF(O387="zákl. přenesená",K387,0)</f>
        <v>0</v>
      </c>
      <c r="BH387" s="221">
        <f>IF(O387="sníž. přenesená",K387,0)</f>
        <v>0</v>
      </c>
      <c r="BI387" s="221">
        <f>IF(O387="nulová",K387,0)</f>
        <v>0</v>
      </c>
      <c r="BJ387" s="15" t="s">
        <v>153</v>
      </c>
      <c r="BK387" s="221">
        <f>ROUND(P387*H387,2)</f>
        <v>0</v>
      </c>
      <c r="BL387" s="15" t="s">
        <v>446</v>
      </c>
      <c r="BM387" s="220" t="s">
        <v>813</v>
      </c>
    </row>
    <row r="388" s="1" customFormat="1">
      <c r="B388" s="36"/>
      <c r="C388" s="37"/>
      <c r="D388" s="222" t="s">
        <v>155</v>
      </c>
      <c r="E388" s="37"/>
      <c r="F388" s="223" t="s">
        <v>812</v>
      </c>
      <c r="G388" s="37"/>
      <c r="H388" s="37"/>
      <c r="I388" s="128"/>
      <c r="J388" s="128"/>
      <c r="K388" s="37"/>
      <c r="L388" s="37"/>
      <c r="M388" s="41"/>
      <c r="N388" s="224"/>
      <c r="O388" s="81"/>
      <c r="P388" s="81"/>
      <c r="Q388" s="81"/>
      <c r="R388" s="81"/>
      <c r="S388" s="81"/>
      <c r="T388" s="81"/>
      <c r="U388" s="81"/>
      <c r="V388" s="81"/>
      <c r="W388" s="81"/>
      <c r="X388" s="82"/>
      <c r="AT388" s="15" t="s">
        <v>155</v>
      </c>
      <c r="AU388" s="15" t="s">
        <v>153</v>
      </c>
    </row>
    <row r="389" s="1" customFormat="1" ht="24" customHeight="1">
      <c r="B389" s="36"/>
      <c r="C389" s="208" t="s">
        <v>814</v>
      </c>
      <c r="D389" s="208" t="s">
        <v>148</v>
      </c>
      <c r="E389" s="209" t="s">
        <v>815</v>
      </c>
      <c r="F389" s="210" t="s">
        <v>816</v>
      </c>
      <c r="G389" s="211" t="s">
        <v>182</v>
      </c>
      <c r="H389" s="212">
        <v>5</v>
      </c>
      <c r="I389" s="213"/>
      <c r="J389" s="213"/>
      <c r="K389" s="214">
        <f>ROUND(P389*H389,2)</f>
        <v>0</v>
      </c>
      <c r="L389" s="210" t="s">
        <v>152</v>
      </c>
      <c r="M389" s="41"/>
      <c r="N389" s="215" t="s">
        <v>20</v>
      </c>
      <c r="O389" s="216" t="s">
        <v>48</v>
      </c>
      <c r="P389" s="217">
        <f>I389+J389</f>
        <v>0</v>
      </c>
      <c r="Q389" s="217">
        <f>ROUND(I389*H389,2)</f>
        <v>0</v>
      </c>
      <c r="R389" s="217">
        <f>ROUND(J389*H389,2)</f>
        <v>0</v>
      </c>
      <c r="S389" s="81"/>
      <c r="T389" s="218">
        <f>S389*H389</f>
        <v>0</v>
      </c>
      <c r="U389" s="218">
        <v>0</v>
      </c>
      <c r="V389" s="218">
        <f>U389*H389</f>
        <v>0</v>
      </c>
      <c r="W389" s="218">
        <v>0.0022499999999999998</v>
      </c>
      <c r="X389" s="219">
        <f>W389*H389</f>
        <v>0.01125</v>
      </c>
      <c r="AR389" s="220" t="s">
        <v>446</v>
      </c>
      <c r="AT389" s="220" t="s">
        <v>148</v>
      </c>
      <c r="AU389" s="220" t="s">
        <v>153</v>
      </c>
      <c r="AY389" s="15" t="s">
        <v>145</v>
      </c>
      <c r="BE389" s="221">
        <f>IF(O389="základní",K389,0)</f>
        <v>0</v>
      </c>
      <c r="BF389" s="221">
        <f>IF(O389="snížená",K389,0)</f>
        <v>0</v>
      </c>
      <c r="BG389" s="221">
        <f>IF(O389="zákl. přenesená",K389,0)</f>
        <v>0</v>
      </c>
      <c r="BH389" s="221">
        <f>IF(O389="sníž. přenesená",K389,0)</f>
        <v>0</v>
      </c>
      <c r="BI389" s="221">
        <f>IF(O389="nulová",K389,0)</f>
        <v>0</v>
      </c>
      <c r="BJ389" s="15" t="s">
        <v>153</v>
      </c>
      <c r="BK389" s="221">
        <f>ROUND(P389*H389,2)</f>
        <v>0</v>
      </c>
      <c r="BL389" s="15" t="s">
        <v>446</v>
      </c>
      <c r="BM389" s="220" t="s">
        <v>817</v>
      </c>
    </row>
    <row r="390" s="1" customFormat="1">
      <c r="B390" s="36"/>
      <c r="C390" s="37"/>
      <c r="D390" s="222" t="s">
        <v>155</v>
      </c>
      <c r="E390" s="37"/>
      <c r="F390" s="223" t="s">
        <v>818</v>
      </c>
      <c r="G390" s="37"/>
      <c r="H390" s="37"/>
      <c r="I390" s="128"/>
      <c r="J390" s="128"/>
      <c r="K390" s="37"/>
      <c r="L390" s="37"/>
      <c r="M390" s="41"/>
      <c r="N390" s="224"/>
      <c r="O390" s="81"/>
      <c r="P390" s="81"/>
      <c r="Q390" s="81"/>
      <c r="R390" s="81"/>
      <c r="S390" s="81"/>
      <c r="T390" s="81"/>
      <c r="U390" s="81"/>
      <c r="V390" s="81"/>
      <c r="W390" s="81"/>
      <c r="X390" s="82"/>
      <c r="AT390" s="15" t="s">
        <v>155</v>
      </c>
      <c r="AU390" s="15" t="s">
        <v>153</v>
      </c>
    </row>
    <row r="391" s="1" customFormat="1" ht="24" customHeight="1">
      <c r="B391" s="36"/>
      <c r="C391" s="208" t="s">
        <v>819</v>
      </c>
      <c r="D391" s="208" t="s">
        <v>148</v>
      </c>
      <c r="E391" s="209" t="s">
        <v>820</v>
      </c>
      <c r="F391" s="210" t="s">
        <v>821</v>
      </c>
      <c r="G391" s="211" t="s">
        <v>182</v>
      </c>
      <c r="H391" s="212">
        <v>16</v>
      </c>
      <c r="I391" s="213"/>
      <c r="J391" s="213"/>
      <c r="K391" s="214">
        <f>ROUND(P391*H391,2)</f>
        <v>0</v>
      </c>
      <c r="L391" s="210" t="s">
        <v>152</v>
      </c>
      <c r="M391" s="41"/>
      <c r="N391" s="215" t="s">
        <v>20</v>
      </c>
      <c r="O391" s="216" t="s">
        <v>48</v>
      </c>
      <c r="P391" s="217">
        <f>I391+J391</f>
        <v>0</v>
      </c>
      <c r="Q391" s="217">
        <f>ROUND(I391*H391,2)</f>
        <v>0</v>
      </c>
      <c r="R391" s="217">
        <f>ROUND(J391*H391,2)</f>
        <v>0</v>
      </c>
      <c r="S391" s="81"/>
      <c r="T391" s="218">
        <f>S391*H391</f>
        <v>0</v>
      </c>
      <c r="U391" s="218">
        <v>0</v>
      </c>
      <c r="V391" s="218">
        <f>U391*H391</f>
        <v>0</v>
      </c>
      <c r="W391" s="218">
        <v>0.00084999999999999995</v>
      </c>
      <c r="X391" s="219">
        <f>W391*H391</f>
        <v>0.013599999999999999</v>
      </c>
      <c r="AR391" s="220" t="s">
        <v>446</v>
      </c>
      <c r="AT391" s="220" t="s">
        <v>148</v>
      </c>
      <c r="AU391" s="220" t="s">
        <v>153</v>
      </c>
      <c r="AY391" s="15" t="s">
        <v>145</v>
      </c>
      <c r="BE391" s="221">
        <f>IF(O391="základní",K391,0)</f>
        <v>0</v>
      </c>
      <c r="BF391" s="221">
        <f>IF(O391="snížená",K391,0)</f>
        <v>0</v>
      </c>
      <c r="BG391" s="221">
        <f>IF(O391="zákl. přenesená",K391,0)</f>
        <v>0</v>
      </c>
      <c r="BH391" s="221">
        <f>IF(O391="sníž. přenesená",K391,0)</f>
        <v>0</v>
      </c>
      <c r="BI391" s="221">
        <f>IF(O391="nulová",K391,0)</f>
        <v>0</v>
      </c>
      <c r="BJ391" s="15" t="s">
        <v>153</v>
      </c>
      <c r="BK391" s="221">
        <f>ROUND(P391*H391,2)</f>
        <v>0</v>
      </c>
      <c r="BL391" s="15" t="s">
        <v>446</v>
      </c>
      <c r="BM391" s="220" t="s">
        <v>822</v>
      </c>
    </row>
    <row r="392" s="1" customFormat="1">
      <c r="B392" s="36"/>
      <c r="C392" s="37"/>
      <c r="D392" s="222" t="s">
        <v>155</v>
      </c>
      <c r="E392" s="37"/>
      <c r="F392" s="223" t="s">
        <v>823</v>
      </c>
      <c r="G392" s="37"/>
      <c r="H392" s="37"/>
      <c r="I392" s="128"/>
      <c r="J392" s="128"/>
      <c r="K392" s="37"/>
      <c r="L392" s="37"/>
      <c r="M392" s="41"/>
      <c r="N392" s="224"/>
      <c r="O392" s="81"/>
      <c r="P392" s="81"/>
      <c r="Q392" s="81"/>
      <c r="R392" s="81"/>
      <c r="S392" s="81"/>
      <c r="T392" s="81"/>
      <c r="U392" s="81"/>
      <c r="V392" s="81"/>
      <c r="W392" s="81"/>
      <c r="X392" s="82"/>
      <c r="AT392" s="15" t="s">
        <v>155</v>
      </c>
      <c r="AU392" s="15" t="s">
        <v>153</v>
      </c>
    </row>
    <row r="393" s="11" customFormat="1" ht="22.8" customHeight="1">
      <c r="B393" s="191"/>
      <c r="C393" s="192"/>
      <c r="D393" s="193" t="s">
        <v>77</v>
      </c>
      <c r="E393" s="206" t="s">
        <v>824</v>
      </c>
      <c r="F393" s="206" t="s">
        <v>825</v>
      </c>
      <c r="G393" s="192"/>
      <c r="H393" s="192"/>
      <c r="I393" s="195"/>
      <c r="J393" s="195"/>
      <c r="K393" s="207">
        <f>BK393</f>
        <v>0</v>
      </c>
      <c r="L393" s="192"/>
      <c r="M393" s="197"/>
      <c r="N393" s="198"/>
      <c r="O393" s="199"/>
      <c r="P393" s="199"/>
      <c r="Q393" s="200">
        <f>SUM(Q394:Q403)</f>
        <v>0</v>
      </c>
      <c r="R393" s="200">
        <f>SUM(R394:R403)</f>
        <v>0</v>
      </c>
      <c r="S393" s="199"/>
      <c r="T393" s="201">
        <f>SUM(T394:T403)</f>
        <v>0</v>
      </c>
      <c r="U393" s="199"/>
      <c r="V393" s="201">
        <f>SUM(V394:V403)</f>
        <v>0.0062500000000000003</v>
      </c>
      <c r="W393" s="199"/>
      <c r="X393" s="202">
        <f>SUM(X394:X403)</f>
        <v>0.14000000000000001</v>
      </c>
      <c r="AR393" s="203" t="s">
        <v>153</v>
      </c>
      <c r="AT393" s="204" t="s">
        <v>77</v>
      </c>
      <c r="AU393" s="204" t="s">
        <v>83</v>
      </c>
      <c r="AY393" s="203" t="s">
        <v>145</v>
      </c>
      <c r="BK393" s="205">
        <f>SUM(BK394:BK403)</f>
        <v>0</v>
      </c>
    </row>
    <row r="394" s="1" customFormat="1" ht="24" customHeight="1">
      <c r="B394" s="36"/>
      <c r="C394" s="208" t="s">
        <v>826</v>
      </c>
      <c r="D394" s="208" t="s">
        <v>148</v>
      </c>
      <c r="E394" s="209" t="s">
        <v>827</v>
      </c>
      <c r="F394" s="210" t="s">
        <v>828</v>
      </c>
      <c r="G394" s="211" t="s">
        <v>182</v>
      </c>
      <c r="H394" s="212">
        <v>1</v>
      </c>
      <c r="I394" s="213"/>
      <c r="J394" s="213"/>
      <c r="K394" s="214">
        <f>ROUND(P394*H394,2)</f>
        <v>0</v>
      </c>
      <c r="L394" s="210" t="s">
        <v>152</v>
      </c>
      <c r="M394" s="41"/>
      <c r="N394" s="215" t="s">
        <v>20</v>
      </c>
      <c r="O394" s="216" t="s">
        <v>48</v>
      </c>
      <c r="P394" s="217">
        <f>I394+J394</f>
        <v>0</v>
      </c>
      <c r="Q394" s="217">
        <f>ROUND(I394*H394,2)</f>
        <v>0</v>
      </c>
      <c r="R394" s="217">
        <f>ROUND(J394*H394,2)</f>
        <v>0</v>
      </c>
      <c r="S394" s="81"/>
      <c r="T394" s="218">
        <f>S394*H394</f>
        <v>0</v>
      </c>
      <c r="U394" s="218">
        <v>9.0000000000000006E-05</v>
      </c>
      <c r="V394" s="218">
        <f>U394*H394</f>
        <v>9.0000000000000006E-05</v>
      </c>
      <c r="W394" s="218">
        <v>0.14000000000000001</v>
      </c>
      <c r="X394" s="219">
        <f>W394*H394</f>
        <v>0.14000000000000001</v>
      </c>
      <c r="AR394" s="220" t="s">
        <v>446</v>
      </c>
      <c r="AT394" s="220" t="s">
        <v>148</v>
      </c>
      <c r="AU394" s="220" t="s">
        <v>153</v>
      </c>
      <c r="AY394" s="15" t="s">
        <v>145</v>
      </c>
      <c r="BE394" s="221">
        <f>IF(O394="základní",K394,0)</f>
        <v>0</v>
      </c>
      <c r="BF394" s="221">
        <f>IF(O394="snížená",K394,0)</f>
        <v>0</v>
      </c>
      <c r="BG394" s="221">
        <f>IF(O394="zákl. přenesená",K394,0)</f>
        <v>0</v>
      </c>
      <c r="BH394" s="221">
        <f>IF(O394="sníž. přenesená",K394,0)</f>
        <v>0</v>
      </c>
      <c r="BI394" s="221">
        <f>IF(O394="nulová",K394,0)</f>
        <v>0</v>
      </c>
      <c r="BJ394" s="15" t="s">
        <v>153</v>
      </c>
      <c r="BK394" s="221">
        <f>ROUND(P394*H394,2)</f>
        <v>0</v>
      </c>
      <c r="BL394" s="15" t="s">
        <v>446</v>
      </c>
      <c r="BM394" s="220" t="s">
        <v>829</v>
      </c>
    </row>
    <row r="395" s="1" customFormat="1">
      <c r="B395" s="36"/>
      <c r="C395" s="37"/>
      <c r="D395" s="222" t="s">
        <v>155</v>
      </c>
      <c r="E395" s="37"/>
      <c r="F395" s="223" t="s">
        <v>830</v>
      </c>
      <c r="G395" s="37"/>
      <c r="H395" s="37"/>
      <c r="I395" s="128"/>
      <c r="J395" s="128"/>
      <c r="K395" s="37"/>
      <c r="L395" s="37"/>
      <c r="M395" s="41"/>
      <c r="N395" s="224"/>
      <c r="O395" s="81"/>
      <c r="P395" s="81"/>
      <c r="Q395" s="81"/>
      <c r="R395" s="81"/>
      <c r="S395" s="81"/>
      <c r="T395" s="81"/>
      <c r="U395" s="81"/>
      <c r="V395" s="81"/>
      <c r="W395" s="81"/>
      <c r="X395" s="82"/>
      <c r="AT395" s="15" t="s">
        <v>155</v>
      </c>
      <c r="AU395" s="15" t="s">
        <v>153</v>
      </c>
    </row>
    <row r="396" s="1" customFormat="1" ht="24" customHeight="1">
      <c r="B396" s="36"/>
      <c r="C396" s="208" t="s">
        <v>831</v>
      </c>
      <c r="D396" s="208" t="s">
        <v>148</v>
      </c>
      <c r="E396" s="209" t="s">
        <v>832</v>
      </c>
      <c r="F396" s="210" t="s">
        <v>833</v>
      </c>
      <c r="G396" s="211" t="s">
        <v>324</v>
      </c>
      <c r="H396" s="212">
        <v>2</v>
      </c>
      <c r="I396" s="213"/>
      <c r="J396" s="213"/>
      <c r="K396" s="214">
        <f>ROUND(P396*H396,2)</f>
        <v>0</v>
      </c>
      <c r="L396" s="210" t="s">
        <v>152</v>
      </c>
      <c r="M396" s="41"/>
      <c r="N396" s="215" t="s">
        <v>20</v>
      </c>
      <c r="O396" s="216" t="s">
        <v>48</v>
      </c>
      <c r="P396" s="217">
        <f>I396+J396</f>
        <v>0</v>
      </c>
      <c r="Q396" s="217">
        <f>ROUND(I396*H396,2)</f>
        <v>0</v>
      </c>
      <c r="R396" s="217">
        <f>ROUND(J396*H396,2)</f>
        <v>0</v>
      </c>
      <c r="S396" s="81"/>
      <c r="T396" s="218">
        <f>S396*H396</f>
        <v>0</v>
      </c>
      <c r="U396" s="218">
        <v>0.0025500000000000002</v>
      </c>
      <c r="V396" s="218">
        <f>U396*H396</f>
        <v>0.0051000000000000004</v>
      </c>
      <c r="W396" s="218">
        <v>0</v>
      </c>
      <c r="X396" s="219">
        <f>W396*H396</f>
        <v>0</v>
      </c>
      <c r="AR396" s="220" t="s">
        <v>446</v>
      </c>
      <c r="AT396" s="220" t="s">
        <v>148</v>
      </c>
      <c r="AU396" s="220" t="s">
        <v>153</v>
      </c>
      <c r="AY396" s="15" t="s">
        <v>145</v>
      </c>
      <c r="BE396" s="221">
        <f>IF(O396="základní",K396,0)</f>
        <v>0</v>
      </c>
      <c r="BF396" s="221">
        <f>IF(O396="snížená",K396,0)</f>
        <v>0</v>
      </c>
      <c r="BG396" s="221">
        <f>IF(O396="zákl. přenesená",K396,0)</f>
        <v>0</v>
      </c>
      <c r="BH396" s="221">
        <f>IF(O396="sníž. přenesená",K396,0)</f>
        <v>0</v>
      </c>
      <c r="BI396" s="221">
        <f>IF(O396="nulová",K396,0)</f>
        <v>0</v>
      </c>
      <c r="BJ396" s="15" t="s">
        <v>153</v>
      </c>
      <c r="BK396" s="221">
        <f>ROUND(P396*H396,2)</f>
        <v>0</v>
      </c>
      <c r="BL396" s="15" t="s">
        <v>446</v>
      </c>
      <c r="BM396" s="220" t="s">
        <v>834</v>
      </c>
    </row>
    <row r="397" s="1" customFormat="1">
      <c r="B397" s="36"/>
      <c r="C397" s="37"/>
      <c r="D397" s="222" t="s">
        <v>155</v>
      </c>
      <c r="E397" s="37"/>
      <c r="F397" s="223" t="s">
        <v>835</v>
      </c>
      <c r="G397" s="37"/>
      <c r="H397" s="37"/>
      <c r="I397" s="128"/>
      <c r="J397" s="128"/>
      <c r="K397" s="37"/>
      <c r="L397" s="37"/>
      <c r="M397" s="41"/>
      <c r="N397" s="224"/>
      <c r="O397" s="81"/>
      <c r="P397" s="81"/>
      <c r="Q397" s="81"/>
      <c r="R397" s="81"/>
      <c r="S397" s="81"/>
      <c r="T397" s="81"/>
      <c r="U397" s="81"/>
      <c r="V397" s="81"/>
      <c r="W397" s="81"/>
      <c r="X397" s="82"/>
      <c r="AT397" s="15" t="s">
        <v>155</v>
      </c>
      <c r="AU397" s="15" t="s">
        <v>153</v>
      </c>
    </row>
    <row r="398" s="1" customFormat="1" ht="16.5" customHeight="1">
      <c r="B398" s="36"/>
      <c r="C398" s="225" t="s">
        <v>836</v>
      </c>
      <c r="D398" s="225" t="s">
        <v>185</v>
      </c>
      <c r="E398" s="226" t="s">
        <v>837</v>
      </c>
      <c r="F398" s="227" t="s">
        <v>20</v>
      </c>
      <c r="G398" s="228" t="s">
        <v>182</v>
      </c>
      <c r="H398" s="229">
        <v>1</v>
      </c>
      <c r="I398" s="230"/>
      <c r="J398" s="231"/>
      <c r="K398" s="232">
        <f>ROUND(P398*H398,2)</f>
        <v>0</v>
      </c>
      <c r="L398" s="227" t="s">
        <v>20</v>
      </c>
      <c r="M398" s="233"/>
      <c r="N398" s="234" t="s">
        <v>20</v>
      </c>
      <c r="O398" s="216" t="s">
        <v>48</v>
      </c>
      <c r="P398" s="217">
        <f>I398+J398</f>
        <v>0</v>
      </c>
      <c r="Q398" s="217">
        <f>ROUND(I398*H398,2)</f>
        <v>0</v>
      </c>
      <c r="R398" s="217">
        <f>ROUND(J398*H398,2)</f>
        <v>0</v>
      </c>
      <c r="S398" s="81"/>
      <c r="T398" s="218">
        <f>S398*H398</f>
        <v>0</v>
      </c>
      <c r="U398" s="218">
        <v>0</v>
      </c>
      <c r="V398" s="218">
        <f>U398*H398</f>
        <v>0</v>
      </c>
      <c r="W398" s="218">
        <v>0</v>
      </c>
      <c r="X398" s="219">
        <f>W398*H398</f>
        <v>0</v>
      </c>
      <c r="AR398" s="220" t="s">
        <v>379</v>
      </c>
      <c r="AT398" s="220" t="s">
        <v>185</v>
      </c>
      <c r="AU398" s="220" t="s">
        <v>153</v>
      </c>
      <c r="AY398" s="15" t="s">
        <v>145</v>
      </c>
      <c r="BE398" s="221">
        <f>IF(O398="základní",K398,0)</f>
        <v>0</v>
      </c>
      <c r="BF398" s="221">
        <f>IF(O398="snížená",K398,0)</f>
        <v>0</v>
      </c>
      <c r="BG398" s="221">
        <f>IF(O398="zákl. přenesená",K398,0)</f>
        <v>0</v>
      </c>
      <c r="BH398" s="221">
        <f>IF(O398="sníž. přenesená",K398,0)</f>
        <v>0</v>
      </c>
      <c r="BI398" s="221">
        <f>IF(O398="nulová",K398,0)</f>
        <v>0</v>
      </c>
      <c r="BJ398" s="15" t="s">
        <v>153</v>
      </c>
      <c r="BK398" s="221">
        <f>ROUND(P398*H398,2)</f>
        <v>0</v>
      </c>
      <c r="BL398" s="15" t="s">
        <v>446</v>
      </c>
      <c r="BM398" s="220" t="s">
        <v>838</v>
      </c>
    </row>
    <row r="399" s="1" customFormat="1">
      <c r="B399" s="36"/>
      <c r="C399" s="37"/>
      <c r="D399" s="222" t="s">
        <v>155</v>
      </c>
      <c r="E399" s="37"/>
      <c r="F399" s="223" t="s">
        <v>839</v>
      </c>
      <c r="G399" s="37"/>
      <c r="H399" s="37"/>
      <c r="I399" s="128"/>
      <c r="J399" s="128"/>
      <c r="K399" s="37"/>
      <c r="L399" s="37"/>
      <c r="M399" s="41"/>
      <c r="N399" s="224"/>
      <c r="O399" s="81"/>
      <c r="P399" s="81"/>
      <c r="Q399" s="81"/>
      <c r="R399" s="81"/>
      <c r="S399" s="81"/>
      <c r="T399" s="81"/>
      <c r="U399" s="81"/>
      <c r="V399" s="81"/>
      <c r="W399" s="81"/>
      <c r="X399" s="82"/>
      <c r="AT399" s="15" t="s">
        <v>155</v>
      </c>
      <c r="AU399" s="15" t="s">
        <v>153</v>
      </c>
    </row>
    <row r="400" s="1" customFormat="1" ht="24" customHeight="1">
      <c r="B400" s="36"/>
      <c r="C400" s="208" t="s">
        <v>840</v>
      </c>
      <c r="D400" s="208" t="s">
        <v>148</v>
      </c>
      <c r="E400" s="209" t="s">
        <v>841</v>
      </c>
      <c r="F400" s="210" t="s">
        <v>842</v>
      </c>
      <c r="G400" s="211" t="s">
        <v>251</v>
      </c>
      <c r="H400" s="212">
        <v>2</v>
      </c>
      <c r="I400" s="213"/>
      <c r="J400" s="213"/>
      <c r="K400" s="214">
        <f>ROUND(P400*H400,2)</f>
        <v>0</v>
      </c>
      <c r="L400" s="210" t="s">
        <v>152</v>
      </c>
      <c r="M400" s="41"/>
      <c r="N400" s="215" t="s">
        <v>20</v>
      </c>
      <c r="O400" s="216" t="s">
        <v>48</v>
      </c>
      <c r="P400" s="217">
        <f>I400+J400</f>
        <v>0</v>
      </c>
      <c r="Q400" s="217">
        <f>ROUND(I400*H400,2)</f>
        <v>0</v>
      </c>
      <c r="R400" s="217">
        <f>ROUND(J400*H400,2)</f>
        <v>0</v>
      </c>
      <c r="S400" s="81"/>
      <c r="T400" s="218">
        <f>S400*H400</f>
        <v>0</v>
      </c>
      <c r="U400" s="218">
        <v>0.00052999999999999998</v>
      </c>
      <c r="V400" s="218">
        <f>U400*H400</f>
        <v>0.00106</v>
      </c>
      <c r="W400" s="218">
        <v>0</v>
      </c>
      <c r="X400" s="219">
        <f>W400*H400</f>
        <v>0</v>
      </c>
      <c r="AR400" s="220" t="s">
        <v>446</v>
      </c>
      <c r="AT400" s="220" t="s">
        <v>148</v>
      </c>
      <c r="AU400" s="220" t="s">
        <v>153</v>
      </c>
      <c r="AY400" s="15" t="s">
        <v>145</v>
      </c>
      <c r="BE400" s="221">
        <f>IF(O400="základní",K400,0)</f>
        <v>0</v>
      </c>
      <c r="BF400" s="221">
        <f>IF(O400="snížená",K400,0)</f>
        <v>0</v>
      </c>
      <c r="BG400" s="221">
        <f>IF(O400="zákl. přenesená",K400,0)</f>
        <v>0</v>
      </c>
      <c r="BH400" s="221">
        <f>IF(O400="sníž. přenesená",K400,0)</f>
        <v>0</v>
      </c>
      <c r="BI400" s="221">
        <f>IF(O400="nulová",K400,0)</f>
        <v>0</v>
      </c>
      <c r="BJ400" s="15" t="s">
        <v>153</v>
      </c>
      <c r="BK400" s="221">
        <f>ROUND(P400*H400,2)</f>
        <v>0</v>
      </c>
      <c r="BL400" s="15" t="s">
        <v>446</v>
      </c>
      <c r="BM400" s="220" t="s">
        <v>843</v>
      </c>
    </row>
    <row r="401" s="1" customFormat="1">
      <c r="B401" s="36"/>
      <c r="C401" s="37"/>
      <c r="D401" s="222" t="s">
        <v>155</v>
      </c>
      <c r="E401" s="37"/>
      <c r="F401" s="223" t="s">
        <v>844</v>
      </c>
      <c r="G401" s="37"/>
      <c r="H401" s="37"/>
      <c r="I401" s="128"/>
      <c r="J401" s="128"/>
      <c r="K401" s="37"/>
      <c r="L401" s="37"/>
      <c r="M401" s="41"/>
      <c r="N401" s="224"/>
      <c r="O401" s="81"/>
      <c r="P401" s="81"/>
      <c r="Q401" s="81"/>
      <c r="R401" s="81"/>
      <c r="S401" s="81"/>
      <c r="T401" s="81"/>
      <c r="U401" s="81"/>
      <c r="V401" s="81"/>
      <c r="W401" s="81"/>
      <c r="X401" s="82"/>
      <c r="AT401" s="15" t="s">
        <v>155</v>
      </c>
      <c r="AU401" s="15" t="s">
        <v>153</v>
      </c>
    </row>
    <row r="402" s="1" customFormat="1" ht="24" customHeight="1">
      <c r="B402" s="36"/>
      <c r="C402" s="208" t="s">
        <v>845</v>
      </c>
      <c r="D402" s="208" t="s">
        <v>148</v>
      </c>
      <c r="E402" s="209" t="s">
        <v>846</v>
      </c>
      <c r="F402" s="210" t="s">
        <v>847</v>
      </c>
      <c r="G402" s="211" t="s">
        <v>188</v>
      </c>
      <c r="H402" s="212">
        <v>0.20999999999999999</v>
      </c>
      <c r="I402" s="213"/>
      <c r="J402" s="213"/>
      <c r="K402" s="214">
        <f>ROUND(P402*H402,2)</f>
        <v>0</v>
      </c>
      <c r="L402" s="210" t="s">
        <v>152</v>
      </c>
      <c r="M402" s="41"/>
      <c r="N402" s="215" t="s">
        <v>20</v>
      </c>
      <c r="O402" s="216" t="s">
        <v>48</v>
      </c>
      <c r="P402" s="217">
        <f>I402+J402</f>
        <v>0</v>
      </c>
      <c r="Q402" s="217">
        <f>ROUND(I402*H402,2)</f>
        <v>0</v>
      </c>
      <c r="R402" s="217">
        <f>ROUND(J402*H402,2)</f>
        <v>0</v>
      </c>
      <c r="S402" s="81"/>
      <c r="T402" s="218">
        <f>S402*H402</f>
        <v>0</v>
      </c>
      <c r="U402" s="218">
        <v>0</v>
      </c>
      <c r="V402" s="218">
        <f>U402*H402</f>
        <v>0</v>
      </c>
      <c r="W402" s="218">
        <v>0</v>
      </c>
      <c r="X402" s="219">
        <f>W402*H402</f>
        <v>0</v>
      </c>
      <c r="AR402" s="220" t="s">
        <v>446</v>
      </c>
      <c r="AT402" s="220" t="s">
        <v>148</v>
      </c>
      <c r="AU402" s="220" t="s">
        <v>153</v>
      </c>
      <c r="AY402" s="15" t="s">
        <v>145</v>
      </c>
      <c r="BE402" s="221">
        <f>IF(O402="základní",K402,0)</f>
        <v>0</v>
      </c>
      <c r="BF402" s="221">
        <f>IF(O402="snížená",K402,0)</f>
        <v>0</v>
      </c>
      <c r="BG402" s="221">
        <f>IF(O402="zákl. přenesená",K402,0)</f>
        <v>0</v>
      </c>
      <c r="BH402" s="221">
        <f>IF(O402="sníž. přenesená",K402,0)</f>
        <v>0</v>
      </c>
      <c r="BI402" s="221">
        <f>IF(O402="nulová",K402,0)</f>
        <v>0</v>
      </c>
      <c r="BJ402" s="15" t="s">
        <v>153</v>
      </c>
      <c r="BK402" s="221">
        <f>ROUND(P402*H402,2)</f>
        <v>0</v>
      </c>
      <c r="BL402" s="15" t="s">
        <v>446</v>
      </c>
      <c r="BM402" s="220" t="s">
        <v>848</v>
      </c>
    </row>
    <row r="403" s="1" customFormat="1">
      <c r="B403" s="36"/>
      <c r="C403" s="37"/>
      <c r="D403" s="222" t="s">
        <v>155</v>
      </c>
      <c r="E403" s="37"/>
      <c r="F403" s="223" t="s">
        <v>849</v>
      </c>
      <c r="G403" s="37"/>
      <c r="H403" s="37"/>
      <c r="I403" s="128"/>
      <c r="J403" s="128"/>
      <c r="K403" s="37"/>
      <c r="L403" s="37"/>
      <c r="M403" s="41"/>
      <c r="N403" s="224"/>
      <c r="O403" s="81"/>
      <c r="P403" s="81"/>
      <c r="Q403" s="81"/>
      <c r="R403" s="81"/>
      <c r="S403" s="81"/>
      <c r="T403" s="81"/>
      <c r="U403" s="81"/>
      <c r="V403" s="81"/>
      <c r="W403" s="81"/>
      <c r="X403" s="82"/>
      <c r="AT403" s="15" t="s">
        <v>155</v>
      </c>
      <c r="AU403" s="15" t="s">
        <v>153</v>
      </c>
    </row>
    <row r="404" s="11" customFormat="1" ht="22.8" customHeight="1">
      <c r="B404" s="191"/>
      <c r="C404" s="192"/>
      <c r="D404" s="193" t="s">
        <v>77</v>
      </c>
      <c r="E404" s="206" t="s">
        <v>850</v>
      </c>
      <c r="F404" s="206" t="s">
        <v>851</v>
      </c>
      <c r="G404" s="192"/>
      <c r="H404" s="192"/>
      <c r="I404" s="195"/>
      <c r="J404" s="195"/>
      <c r="K404" s="207">
        <f>BK404</f>
        <v>0</v>
      </c>
      <c r="L404" s="192"/>
      <c r="M404" s="197"/>
      <c r="N404" s="198"/>
      <c r="O404" s="199"/>
      <c r="P404" s="199"/>
      <c r="Q404" s="200">
        <f>SUM(Q405:Q412)</f>
        <v>0</v>
      </c>
      <c r="R404" s="200">
        <f>SUM(R405:R412)</f>
        <v>0</v>
      </c>
      <c r="S404" s="199"/>
      <c r="T404" s="201">
        <f>SUM(T405:T412)</f>
        <v>0</v>
      </c>
      <c r="U404" s="199"/>
      <c r="V404" s="201">
        <f>SUM(V405:V412)</f>
        <v>0.014717299999999999</v>
      </c>
      <c r="W404" s="199"/>
      <c r="X404" s="202">
        <f>SUM(X405:X412)</f>
        <v>0</v>
      </c>
      <c r="AR404" s="203" t="s">
        <v>153</v>
      </c>
      <c r="AT404" s="204" t="s">
        <v>77</v>
      </c>
      <c r="AU404" s="204" t="s">
        <v>83</v>
      </c>
      <c r="AY404" s="203" t="s">
        <v>145</v>
      </c>
      <c r="BK404" s="205">
        <f>SUM(BK405:BK412)</f>
        <v>0</v>
      </c>
    </row>
    <row r="405" s="1" customFormat="1" ht="24" customHeight="1">
      <c r="B405" s="36"/>
      <c r="C405" s="208" t="s">
        <v>852</v>
      </c>
      <c r="D405" s="208" t="s">
        <v>148</v>
      </c>
      <c r="E405" s="209" t="s">
        <v>853</v>
      </c>
      <c r="F405" s="210" t="s">
        <v>854</v>
      </c>
      <c r="G405" s="211" t="s">
        <v>324</v>
      </c>
      <c r="H405" s="212">
        <v>0.20999999999999999</v>
      </c>
      <c r="I405" s="213"/>
      <c r="J405" s="213"/>
      <c r="K405" s="214">
        <f>ROUND(P405*H405,2)</f>
        <v>0</v>
      </c>
      <c r="L405" s="210" t="s">
        <v>152</v>
      </c>
      <c r="M405" s="41"/>
      <c r="N405" s="215" t="s">
        <v>20</v>
      </c>
      <c r="O405" s="216" t="s">
        <v>48</v>
      </c>
      <c r="P405" s="217">
        <f>I405+J405</f>
        <v>0</v>
      </c>
      <c r="Q405" s="217">
        <f>ROUND(I405*H405,2)</f>
        <v>0</v>
      </c>
      <c r="R405" s="217">
        <f>ROUND(J405*H405,2)</f>
        <v>0</v>
      </c>
      <c r="S405" s="81"/>
      <c r="T405" s="218">
        <f>S405*H405</f>
        <v>0</v>
      </c>
      <c r="U405" s="218">
        <v>0.0011299999999999999</v>
      </c>
      <c r="V405" s="218">
        <f>U405*H405</f>
        <v>0.00023729999999999997</v>
      </c>
      <c r="W405" s="218">
        <v>0</v>
      </c>
      <c r="X405" s="219">
        <f>W405*H405</f>
        <v>0</v>
      </c>
      <c r="AR405" s="220" t="s">
        <v>446</v>
      </c>
      <c r="AT405" s="220" t="s">
        <v>148</v>
      </c>
      <c r="AU405" s="220" t="s">
        <v>153</v>
      </c>
      <c r="AY405" s="15" t="s">
        <v>145</v>
      </c>
      <c r="BE405" s="221">
        <f>IF(O405="základní",K405,0)</f>
        <v>0</v>
      </c>
      <c r="BF405" s="221">
        <f>IF(O405="snížená",K405,0)</f>
        <v>0</v>
      </c>
      <c r="BG405" s="221">
        <f>IF(O405="zákl. přenesená",K405,0)</f>
        <v>0</v>
      </c>
      <c r="BH405" s="221">
        <f>IF(O405="sníž. přenesená",K405,0)</f>
        <v>0</v>
      </c>
      <c r="BI405" s="221">
        <f>IF(O405="nulová",K405,0)</f>
        <v>0</v>
      </c>
      <c r="BJ405" s="15" t="s">
        <v>153</v>
      </c>
      <c r="BK405" s="221">
        <f>ROUND(P405*H405,2)</f>
        <v>0</v>
      </c>
      <c r="BL405" s="15" t="s">
        <v>446</v>
      </c>
      <c r="BM405" s="220" t="s">
        <v>855</v>
      </c>
    </row>
    <row r="406" s="1" customFormat="1">
      <c r="B406" s="36"/>
      <c r="C406" s="37"/>
      <c r="D406" s="222" t="s">
        <v>155</v>
      </c>
      <c r="E406" s="37"/>
      <c r="F406" s="223" t="s">
        <v>856</v>
      </c>
      <c r="G406" s="37"/>
      <c r="H406" s="37"/>
      <c r="I406" s="128"/>
      <c r="J406" s="128"/>
      <c r="K406" s="37"/>
      <c r="L406" s="37"/>
      <c r="M406" s="41"/>
      <c r="N406" s="224"/>
      <c r="O406" s="81"/>
      <c r="P406" s="81"/>
      <c r="Q406" s="81"/>
      <c r="R406" s="81"/>
      <c r="S406" s="81"/>
      <c r="T406" s="81"/>
      <c r="U406" s="81"/>
      <c r="V406" s="81"/>
      <c r="W406" s="81"/>
      <c r="X406" s="82"/>
      <c r="AT406" s="15" t="s">
        <v>155</v>
      </c>
      <c r="AU406" s="15" t="s">
        <v>153</v>
      </c>
    </row>
    <row r="407" s="1" customFormat="1" ht="24" customHeight="1">
      <c r="B407" s="36"/>
      <c r="C407" s="208" t="s">
        <v>857</v>
      </c>
      <c r="D407" s="208" t="s">
        <v>148</v>
      </c>
      <c r="E407" s="209" t="s">
        <v>858</v>
      </c>
      <c r="F407" s="210" t="s">
        <v>859</v>
      </c>
      <c r="G407" s="211" t="s">
        <v>324</v>
      </c>
      <c r="H407" s="212">
        <v>1</v>
      </c>
      <c r="I407" s="213"/>
      <c r="J407" s="213"/>
      <c r="K407" s="214">
        <f>ROUND(P407*H407,2)</f>
        <v>0</v>
      </c>
      <c r="L407" s="210" t="s">
        <v>152</v>
      </c>
      <c r="M407" s="41"/>
      <c r="N407" s="215" t="s">
        <v>20</v>
      </c>
      <c r="O407" s="216" t="s">
        <v>48</v>
      </c>
      <c r="P407" s="217">
        <f>I407+J407</f>
        <v>0</v>
      </c>
      <c r="Q407" s="217">
        <f>ROUND(I407*H407,2)</f>
        <v>0</v>
      </c>
      <c r="R407" s="217">
        <f>ROUND(J407*H407,2)</f>
        <v>0</v>
      </c>
      <c r="S407" s="81"/>
      <c r="T407" s="218">
        <f>S407*H407</f>
        <v>0</v>
      </c>
      <c r="U407" s="218">
        <v>0.0062899999999999996</v>
      </c>
      <c r="V407" s="218">
        <f>U407*H407</f>
        <v>0.0062899999999999996</v>
      </c>
      <c r="W407" s="218">
        <v>0</v>
      </c>
      <c r="X407" s="219">
        <f>W407*H407</f>
        <v>0</v>
      </c>
      <c r="AR407" s="220" t="s">
        <v>446</v>
      </c>
      <c r="AT407" s="220" t="s">
        <v>148</v>
      </c>
      <c r="AU407" s="220" t="s">
        <v>153</v>
      </c>
      <c r="AY407" s="15" t="s">
        <v>145</v>
      </c>
      <c r="BE407" s="221">
        <f>IF(O407="základní",K407,0)</f>
        <v>0</v>
      </c>
      <c r="BF407" s="221">
        <f>IF(O407="snížená",K407,0)</f>
        <v>0</v>
      </c>
      <c r="BG407" s="221">
        <f>IF(O407="zákl. přenesená",K407,0)</f>
        <v>0</v>
      </c>
      <c r="BH407" s="221">
        <f>IF(O407="sníž. přenesená",K407,0)</f>
        <v>0</v>
      </c>
      <c r="BI407" s="221">
        <f>IF(O407="nulová",K407,0)</f>
        <v>0</v>
      </c>
      <c r="BJ407" s="15" t="s">
        <v>153</v>
      </c>
      <c r="BK407" s="221">
        <f>ROUND(P407*H407,2)</f>
        <v>0</v>
      </c>
      <c r="BL407" s="15" t="s">
        <v>446</v>
      </c>
      <c r="BM407" s="220" t="s">
        <v>860</v>
      </c>
    </row>
    <row r="408" s="1" customFormat="1">
      <c r="B408" s="36"/>
      <c r="C408" s="37"/>
      <c r="D408" s="222" t="s">
        <v>155</v>
      </c>
      <c r="E408" s="37"/>
      <c r="F408" s="223" t="s">
        <v>859</v>
      </c>
      <c r="G408" s="37"/>
      <c r="H408" s="37"/>
      <c r="I408" s="128"/>
      <c r="J408" s="128"/>
      <c r="K408" s="37"/>
      <c r="L408" s="37"/>
      <c r="M408" s="41"/>
      <c r="N408" s="224"/>
      <c r="O408" s="81"/>
      <c r="P408" s="81"/>
      <c r="Q408" s="81"/>
      <c r="R408" s="81"/>
      <c r="S408" s="81"/>
      <c r="T408" s="81"/>
      <c r="U408" s="81"/>
      <c r="V408" s="81"/>
      <c r="W408" s="81"/>
      <c r="X408" s="82"/>
      <c r="AT408" s="15" t="s">
        <v>155</v>
      </c>
      <c r="AU408" s="15" t="s">
        <v>153</v>
      </c>
    </row>
    <row r="409" s="1" customFormat="1" ht="24" customHeight="1">
      <c r="B409" s="36"/>
      <c r="C409" s="208" t="s">
        <v>861</v>
      </c>
      <c r="D409" s="208" t="s">
        <v>148</v>
      </c>
      <c r="E409" s="209" t="s">
        <v>862</v>
      </c>
      <c r="F409" s="210" t="s">
        <v>863</v>
      </c>
      <c r="G409" s="211" t="s">
        <v>324</v>
      </c>
      <c r="H409" s="212">
        <v>1</v>
      </c>
      <c r="I409" s="213"/>
      <c r="J409" s="213"/>
      <c r="K409" s="214">
        <f>ROUND(P409*H409,2)</f>
        <v>0</v>
      </c>
      <c r="L409" s="210" t="s">
        <v>152</v>
      </c>
      <c r="M409" s="41"/>
      <c r="N409" s="215" t="s">
        <v>20</v>
      </c>
      <c r="O409" s="216" t="s">
        <v>48</v>
      </c>
      <c r="P409" s="217">
        <f>I409+J409</f>
        <v>0</v>
      </c>
      <c r="Q409" s="217">
        <f>ROUND(I409*H409,2)</f>
        <v>0</v>
      </c>
      <c r="R409" s="217">
        <f>ROUND(J409*H409,2)</f>
        <v>0</v>
      </c>
      <c r="S409" s="81"/>
      <c r="T409" s="218">
        <f>S409*H409</f>
        <v>0</v>
      </c>
      <c r="U409" s="218">
        <v>0.0081899999999999994</v>
      </c>
      <c r="V409" s="218">
        <f>U409*H409</f>
        <v>0.0081899999999999994</v>
      </c>
      <c r="W409" s="218">
        <v>0</v>
      </c>
      <c r="X409" s="219">
        <f>W409*H409</f>
        <v>0</v>
      </c>
      <c r="AR409" s="220" t="s">
        <v>446</v>
      </c>
      <c r="AT409" s="220" t="s">
        <v>148</v>
      </c>
      <c r="AU409" s="220" t="s">
        <v>153</v>
      </c>
      <c r="AY409" s="15" t="s">
        <v>145</v>
      </c>
      <c r="BE409" s="221">
        <f>IF(O409="základní",K409,0)</f>
        <v>0</v>
      </c>
      <c r="BF409" s="221">
        <f>IF(O409="snížená",K409,0)</f>
        <v>0</v>
      </c>
      <c r="BG409" s="221">
        <f>IF(O409="zákl. přenesená",K409,0)</f>
        <v>0</v>
      </c>
      <c r="BH409" s="221">
        <f>IF(O409="sníž. přenesená",K409,0)</f>
        <v>0</v>
      </c>
      <c r="BI409" s="221">
        <f>IF(O409="nulová",K409,0)</f>
        <v>0</v>
      </c>
      <c r="BJ409" s="15" t="s">
        <v>153</v>
      </c>
      <c r="BK409" s="221">
        <f>ROUND(P409*H409,2)</f>
        <v>0</v>
      </c>
      <c r="BL409" s="15" t="s">
        <v>446</v>
      </c>
      <c r="BM409" s="220" t="s">
        <v>864</v>
      </c>
    </row>
    <row r="410" s="1" customFormat="1">
      <c r="B410" s="36"/>
      <c r="C410" s="37"/>
      <c r="D410" s="222" t="s">
        <v>155</v>
      </c>
      <c r="E410" s="37"/>
      <c r="F410" s="223" t="s">
        <v>865</v>
      </c>
      <c r="G410" s="37"/>
      <c r="H410" s="37"/>
      <c r="I410" s="128"/>
      <c r="J410" s="128"/>
      <c r="K410" s="37"/>
      <c r="L410" s="37"/>
      <c r="M410" s="41"/>
      <c r="N410" s="224"/>
      <c r="O410" s="81"/>
      <c r="P410" s="81"/>
      <c r="Q410" s="81"/>
      <c r="R410" s="81"/>
      <c r="S410" s="81"/>
      <c r="T410" s="81"/>
      <c r="U410" s="81"/>
      <c r="V410" s="81"/>
      <c r="W410" s="81"/>
      <c r="X410" s="82"/>
      <c r="AT410" s="15" t="s">
        <v>155</v>
      </c>
      <c r="AU410" s="15" t="s">
        <v>153</v>
      </c>
    </row>
    <row r="411" s="1" customFormat="1" ht="24" customHeight="1">
      <c r="B411" s="36"/>
      <c r="C411" s="208" t="s">
        <v>866</v>
      </c>
      <c r="D411" s="208" t="s">
        <v>148</v>
      </c>
      <c r="E411" s="209" t="s">
        <v>867</v>
      </c>
      <c r="F411" s="210" t="s">
        <v>868</v>
      </c>
      <c r="G411" s="211" t="s">
        <v>188</v>
      </c>
      <c r="H411" s="212">
        <v>0.014999999999999999</v>
      </c>
      <c r="I411" s="213"/>
      <c r="J411" s="213"/>
      <c r="K411" s="214">
        <f>ROUND(P411*H411,2)</f>
        <v>0</v>
      </c>
      <c r="L411" s="210" t="s">
        <v>152</v>
      </c>
      <c r="M411" s="41"/>
      <c r="N411" s="215" t="s">
        <v>20</v>
      </c>
      <c r="O411" s="216" t="s">
        <v>48</v>
      </c>
      <c r="P411" s="217">
        <f>I411+J411</f>
        <v>0</v>
      </c>
      <c r="Q411" s="217">
        <f>ROUND(I411*H411,2)</f>
        <v>0</v>
      </c>
      <c r="R411" s="217">
        <f>ROUND(J411*H411,2)</f>
        <v>0</v>
      </c>
      <c r="S411" s="81"/>
      <c r="T411" s="218">
        <f>S411*H411</f>
        <v>0</v>
      </c>
      <c r="U411" s="218">
        <v>0</v>
      </c>
      <c r="V411" s="218">
        <f>U411*H411</f>
        <v>0</v>
      </c>
      <c r="W411" s="218">
        <v>0</v>
      </c>
      <c r="X411" s="219">
        <f>W411*H411</f>
        <v>0</v>
      </c>
      <c r="AR411" s="220" t="s">
        <v>446</v>
      </c>
      <c r="AT411" s="220" t="s">
        <v>148</v>
      </c>
      <c r="AU411" s="220" t="s">
        <v>153</v>
      </c>
      <c r="AY411" s="15" t="s">
        <v>145</v>
      </c>
      <c r="BE411" s="221">
        <f>IF(O411="základní",K411,0)</f>
        <v>0</v>
      </c>
      <c r="BF411" s="221">
        <f>IF(O411="snížená",K411,0)</f>
        <v>0</v>
      </c>
      <c r="BG411" s="221">
        <f>IF(O411="zákl. přenesená",K411,0)</f>
        <v>0</v>
      </c>
      <c r="BH411" s="221">
        <f>IF(O411="sníž. přenesená",K411,0)</f>
        <v>0</v>
      </c>
      <c r="BI411" s="221">
        <f>IF(O411="nulová",K411,0)</f>
        <v>0</v>
      </c>
      <c r="BJ411" s="15" t="s">
        <v>153</v>
      </c>
      <c r="BK411" s="221">
        <f>ROUND(P411*H411,2)</f>
        <v>0</v>
      </c>
      <c r="BL411" s="15" t="s">
        <v>446</v>
      </c>
      <c r="BM411" s="220" t="s">
        <v>869</v>
      </c>
    </row>
    <row r="412" s="1" customFormat="1">
      <c r="B412" s="36"/>
      <c r="C412" s="37"/>
      <c r="D412" s="222" t="s">
        <v>155</v>
      </c>
      <c r="E412" s="37"/>
      <c r="F412" s="223" t="s">
        <v>870</v>
      </c>
      <c r="G412" s="37"/>
      <c r="H412" s="37"/>
      <c r="I412" s="128"/>
      <c r="J412" s="128"/>
      <c r="K412" s="37"/>
      <c r="L412" s="37"/>
      <c r="M412" s="41"/>
      <c r="N412" s="224"/>
      <c r="O412" s="81"/>
      <c r="P412" s="81"/>
      <c r="Q412" s="81"/>
      <c r="R412" s="81"/>
      <c r="S412" s="81"/>
      <c r="T412" s="81"/>
      <c r="U412" s="81"/>
      <c r="V412" s="81"/>
      <c r="W412" s="81"/>
      <c r="X412" s="82"/>
      <c r="AT412" s="15" t="s">
        <v>155</v>
      </c>
      <c r="AU412" s="15" t="s">
        <v>153</v>
      </c>
    </row>
    <row r="413" s="11" customFormat="1" ht="22.8" customHeight="1">
      <c r="B413" s="191"/>
      <c r="C413" s="192"/>
      <c r="D413" s="193" t="s">
        <v>77</v>
      </c>
      <c r="E413" s="206" t="s">
        <v>871</v>
      </c>
      <c r="F413" s="206" t="s">
        <v>872</v>
      </c>
      <c r="G413" s="192"/>
      <c r="H413" s="192"/>
      <c r="I413" s="195"/>
      <c r="J413" s="195"/>
      <c r="K413" s="207">
        <f>BK413</f>
        <v>0</v>
      </c>
      <c r="L413" s="192"/>
      <c r="M413" s="197"/>
      <c r="N413" s="198"/>
      <c r="O413" s="199"/>
      <c r="P413" s="199"/>
      <c r="Q413" s="200">
        <f>SUM(Q414:Q441)</f>
        <v>0</v>
      </c>
      <c r="R413" s="200">
        <f>SUM(R414:R441)</f>
        <v>0</v>
      </c>
      <c r="S413" s="199"/>
      <c r="T413" s="201">
        <f>SUM(T414:T441)</f>
        <v>0</v>
      </c>
      <c r="U413" s="199"/>
      <c r="V413" s="201">
        <f>SUM(V414:V441)</f>
        <v>0.26466669999999992</v>
      </c>
      <c r="W413" s="199"/>
      <c r="X413" s="202">
        <f>SUM(X414:X441)</f>
        <v>0.0424</v>
      </c>
      <c r="AR413" s="203" t="s">
        <v>153</v>
      </c>
      <c r="AT413" s="204" t="s">
        <v>77</v>
      </c>
      <c r="AU413" s="204" t="s">
        <v>83</v>
      </c>
      <c r="AY413" s="203" t="s">
        <v>145</v>
      </c>
      <c r="BK413" s="205">
        <f>SUM(BK414:BK441)</f>
        <v>0</v>
      </c>
    </row>
    <row r="414" s="1" customFormat="1" ht="24" customHeight="1">
      <c r="B414" s="36"/>
      <c r="C414" s="208" t="s">
        <v>873</v>
      </c>
      <c r="D414" s="208" t="s">
        <v>148</v>
      </c>
      <c r="E414" s="209" t="s">
        <v>874</v>
      </c>
      <c r="F414" s="210" t="s">
        <v>875</v>
      </c>
      <c r="G414" s="211" t="s">
        <v>251</v>
      </c>
      <c r="H414" s="212">
        <v>226.33000000000001</v>
      </c>
      <c r="I414" s="213"/>
      <c r="J414" s="213"/>
      <c r="K414" s="214">
        <f>ROUND(P414*H414,2)</f>
        <v>0</v>
      </c>
      <c r="L414" s="210" t="s">
        <v>152</v>
      </c>
      <c r="M414" s="41"/>
      <c r="N414" s="215" t="s">
        <v>20</v>
      </c>
      <c r="O414" s="216" t="s">
        <v>48</v>
      </c>
      <c r="P414" s="217">
        <f>I414+J414</f>
        <v>0</v>
      </c>
      <c r="Q414" s="217">
        <f>ROUND(I414*H414,2)</f>
        <v>0</v>
      </c>
      <c r="R414" s="217">
        <f>ROUND(J414*H414,2)</f>
        <v>0</v>
      </c>
      <c r="S414" s="81"/>
      <c r="T414" s="218">
        <f>S414*H414</f>
        <v>0</v>
      </c>
      <c r="U414" s="218">
        <v>0.00044999999999999999</v>
      </c>
      <c r="V414" s="218">
        <f>U414*H414</f>
        <v>0.10184850000000001</v>
      </c>
      <c r="W414" s="218">
        <v>0</v>
      </c>
      <c r="X414" s="219">
        <f>W414*H414</f>
        <v>0</v>
      </c>
      <c r="AR414" s="220" t="s">
        <v>446</v>
      </c>
      <c r="AT414" s="220" t="s">
        <v>148</v>
      </c>
      <c r="AU414" s="220" t="s">
        <v>153</v>
      </c>
      <c r="AY414" s="15" t="s">
        <v>145</v>
      </c>
      <c r="BE414" s="221">
        <f>IF(O414="základní",K414,0)</f>
        <v>0</v>
      </c>
      <c r="BF414" s="221">
        <f>IF(O414="snížená",K414,0)</f>
        <v>0</v>
      </c>
      <c r="BG414" s="221">
        <f>IF(O414="zákl. přenesená",K414,0)</f>
        <v>0</v>
      </c>
      <c r="BH414" s="221">
        <f>IF(O414="sníž. přenesená",K414,0)</f>
        <v>0</v>
      </c>
      <c r="BI414" s="221">
        <f>IF(O414="nulová",K414,0)</f>
        <v>0</v>
      </c>
      <c r="BJ414" s="15" t="s">
        <v>153</v>
      </c>
      <c r="BK414" s="221">
        <f>ROUND(P414*H414,2)</f>
        <v>0</v>
      </c>
      <c r="BL414" s="15" t="s">
        <v>446</v>
      </c>
      <c r="BM414" s="220" t="s">
        <v>876</v>
      </c>
    </row>
    <row r="415" s="1" customFormat="1">
      <c r="B415" s="36"/>
      <c r="C415" s="37"/>
      <c r="D415" s="222" t="s">
        <v>155</v>
      </c>
      <c r="E415" s="37"/>
      <c r="F415" s="223" t="s">
        <v>877</v>
      </c>
      <c r="G415" s="37"/>
      <c r="H415" s="37"/>
      <c r="I415" s="128"/>
      <c r="J415" s="128"/>
      <c r="K415" s="37"/>
      <c r="L415" s="37"/>
      <c r="M415" s="41"/>
      <c r="N415" s="224"/>
      <c r="O415" s="81"/>
      <c r="P415" s="81"/>
      <c r="Q415" s="81"/>
      <c r="R415" s="81"/>
      <c r="S415" s="81"/>
      <c r="T415" s="81"/>
      <c r="U415" s="81"/>
      <c r="V415" s="81"/>
      <c r="W415" s="81"/>
      <c r="X415" s="82"/>
      <c r="AT415" s="15" t="s">
        <v>155</v>
      </c>
      <c r="AU415" s="15" t="s">
        <v>153</v>
      </c>
    </row>
    <row r="416" s="1" customFormat="1" ht="24" customHeight="1">
      <c r="B416" s="36"/>
      <c r="C416" s="208" t="s">
        <v>878</v>
      </c>
      <c r="D416" s="208" t="s">
        <v>148</v>
      </c>
      <c r="E416" s="209" t="s">
        <v>879</v>
      </c>
      <c r="F416" s="210" t="s">
        <v>880</v>
      </c>
      <c r="G416" s="211" t="s">
        <v>251</v>
      </c>
      <c r="H416" s="212">
        <v>79.25</v>
      </c>
      <c r="I416" s="213"/>
      <c r="J416" s="213"/>
      <c r="K416" s="214">
        <f>ROUND(P416*H416,2)</f>
        <v>0</v>
      </c>
      <c r="L416" s="210" t="s">
        <v>152</v>
      </c>
      <c r="M416" s="41"/>
      <c r="N416" s="215" t="s">
        <v>20</v>
      </c>
      <c r="O416" s="216" t="s">
        <v>48</v>
      </c>
      <c r="P416" s="217">
        <f>I416+J416</f>
        <v>0</v>
      </c>
      <c r="Q416" s="217">
        <f>ROUND(I416*H416,2)</f>
        <v>0</v>
      </c>
      <c r="R416" s="217">
        <f>ROUND(J416*H416,2)</f>
        <v>0</v>
      </c>
      <c r="S416" s="81"/>
      <c r="T416" s="218">
        <f>S416*H416</f>
        <v>0</v>
      </c>
      <c r="U416" s="218">
        <v>0.00069999999999999999</v>
      </c>
      <c r="V416" s="218">
        <f>U416*H416</f>
        <v>0.055474999999999997</v>
      </c>
      <c r="W416" s="218">
        <v>0</v>
      </c>
      <c r="X416" s="219">
        <f>W416*H416</f>
        <v>0</v>
      </c>
      <c r="AR416" s="220" t="s">
        <v>446</v>
      </c>
      <c r="AT416" s="220" t="s">
        <v>148</v>
      </c>
      <c r="AU416" s="220" t="s">
        <v>153</v>
      </c>
      <c r="AY416" s="15" t="s">
        <v>145</v>
      </c>
      <c r="BE416" s="221">
        <f>IF(O416="základní",K416,0)</f>
        <v>0</v>
      </c>
      <c r="BF416" s="221">
        <f>IF(O416="snížená",K416,0)</f>
        <v>0</v>
      </c>
      <c r="BG416" s="221">
        <f>IF(O416="zákl. přenesená",K416,0)</f>
        <v>0</v>
      </c>
      <c r="BH416" s="221">
        <f>IF(O416="sníž. přenesená",K416,0)</f>
        <v>0</v>
      </c>
      <c r="BI416" s="221">
        <f>IF(O416="nulová",K416,0)</f>
        <v>0</v>
      </c>
      <c r="BJ416" s="15" t="s">
        <v>153</v>
      </c>
      <c r="BK416" s="221">
        <f>ROUND(P416*H416,2)</f>
        <v>0</v>
      </c>
      <c r="BL416" s="15" t="s">
        <v>446</v>
      </c>
      <c r="BM416" s="220" t="s">
        <v>881</v>
      </c>
    </row>
    <row r="417" s="1" customFormat="1">
      <c r="B417" s="36"/>
      <c r="C417" s="37"/>
      <c r="D417" s="222" t="s">
        <v>155</v>
      </c>
      <c r="E417" s="37"/>
      <c r="F417" s="223" t="s">
        <v>882</v>
      </c>
      <c r="G417" s="37"/>
      <c r="H417" s="37"/>
      <c r="I417" s="128"/>
      <c r="J417" s="128"/>
      <c r="K417" s="37"/>
      <c r="L417" s="37"/>
      <c r="M417" s="41"/>
      <c r="N417" s="224"/>
      <c r="O417" s="81"/>
      <c r="P417" s="81"/>
      <c r="Q417" s="81"/>
      <c r="R417" s="81"/>
      <c r="S417" s="81"/>
      <c r="T417" s="81"/>
      <c r="U417" s="81"/>
      <c r="V417" s="81"/>
      <c r="W417" s="81"/>
      <c r="X417" s="82"/>
      <c r="AT417" s="15" t="s">
        <v>155</v>
      </c>
      <c r="AU417" s="15" t="s">
        <v>153</v>
      </c>
    </row>
    <row r="418" s="1" customFormat="1" ht="24" customHeight="1">
      <c r="B418" s="36"/>
      <c r="C418" s="208" t="s">
        <v>883</v>
      </c>
      <c r="D418" s="208" t="s">
        <v>148</v>
      </c>
      <c r="E418" s="209" t="s">
        <v>884</v>
      </c>
      <c r="F418" s="210" t="s">
        <v>885</v>
      </c>
      <c r="G418" s="211" t="s">
        <v>251</v>
      </c>
      <c r="H418" s="212">
        <v>25.84</v>
      </c>
      <c r="I418" s="213"/>
      <c r="J418" s="213"/>
      <c r="K418" s="214">
        <f>ROUND(P418*H418,2)</f>
        <v>0</v>
      </c>
      <c r="L418" s="210" t="s">
        <v>152</v>
      </c>
      <c r="M418" s="41"/>
      <c r="N418" s="215" t="s">
        <v>20</v>
      </c>
      <c r="O418" s="216" t="s">
        <v>48</v>
      </c>
      <c r="P418" s="217">
        <f>I418+J418</f>
        <v>0</v>
      </c>
      <c r="Q418" s="217">
        <f>ROUND(I418*H418,2)</f>
        <v>0</v>
      </c>
      <c r="R418" s="217">
        <f>ROUND(J418*H418,2)</f>
        <v>0</v>
      </c>
      <c r="S418" s="81"/>
      <c r="T418" s="218">
        <f>S418*H418</f>
        <v>0</v>
      </c>
      <c r="U418" s="218">
        <v>0.00068999999999999997</v>
      </c>
      <c r="V418" s="218">
        <f>U418*H418</f>
        <v>0.017829599999999998</v>
      </c>
      <c r="W418" s="218">
        <v>0</v>
      </c>
      <c r="X418" s="219">
        <f>W418*H418</f>
        <v>0</v>
      </c>
      <c r="AR418" s="220" t="s">
        <v>446</v>
      </c>
      <c r="AT418" s="220" t="s">
        <v>148</v>
      </c>
      <c r="AU418" s="220" t="s">
        <v>153</v>
      </c>
      <c r="AY418" s="15" t="s">
        <v>145</v>
      </c>
      <c r="BE418" s="221">
        <f>IF(O418="základní",K418,0)</f>
        <v>0</v>
      </c>
      <c r="BF418" s="221">
        <f>IF(O418="snížená",K418,0)</f>
        <v>0</v>
      </c>
      <c r="BG418" s="221">
        <f>IF(O418="zákl. přenesená",K418,0)</f>
        <v>0</v>
      </c>
      <c r="BH418" s="221">
        <f>IF(O418="sníž. přenesená",K418,0)</f>
        <v>0</v>
      </c>
      <c r="BI418" s="221">
        <f>IF(O418="nulová",K418,0)</f>
        <v>0</v>
      </c>
      <c r="BJ418" s="15" t="s">
        <v>153</v>
      </c>
      <c r="BK418" s="221">
        <f>ROUND(P418*H418,2)</f>
        <v>0</v>
      </c>
      <c r="BL418" s="15" t="s">
        <v>446</v>
      </c>
      <c r="BM418" s="220" t="s">
        <v>886</v>
      </c>
    </row>
    <row r="419" s="1" customFormat="1">
      <c r="B419" s="36"/>
      <c r="C419" s="37"/>
      <c r="D419" s="222" t="s">
        <v>155</v>
      </c>
      <c r="E419" s="37"/>
      <c r="F419" s="223" t="s">
        <v>887</v>
      </c>
      <c r="G419" s="37"/>
      <c r="H419" s="37"/>
      <c r="I419" s="128"/>
      <c r="J419" s="128"/>
      <c r="K419" s="37"/>
      <c r="L419" s="37"/>
      <c r="M419" s="41"/>
      <c r="N419" s="224"/>
      <c r="O419" s="81"/>
      <c r="P419" s="81"/>
      <c r="Q419" s="81"/>
      <c r="R419" s="81"/>
      <c r="S419" s="81"/>
      <c r="T419" s="81"/>
      <c r="U419" s="81"/>
      <c r="V419" s="81"/>
      <c r="W419" s="81"/>
      <c r="X419" s="82"/>
      <c r="AT419" s="15" t="s">
        <v>155</v>
      </c>
      <c r="AU419" s="15" t="s">
        <v>153</v>
      </c>
    </row>
    <row r="420" s="1" customFormat="1" ht="24" customHeight="1">
      <c r="B420" s="36"/>
      <c r="C420" s="208" t="s">
        <v>888</v>
      </c>
      <c r="D420" s="208" t="s">
        <v>148</v>
      </c>
      <c r="E420" s="209" t="s">
        <v>889</v>
      </c>
      <c r="F420" s="210" t="s">
        <v>890</v>
      </c>
      <c r="G420" s="211" t="s">
        <v>251</v>
      </c>
      <c r="H420" s="212">
        <v>1.5900000000000001</v>
      </c>
      <c r="I420" s="213"/>
      <c r="J420" s="213"/>
      <c r="K420" s="214">
        <f>ROUND(P420*H420,2)</f>
        <v>0</v>
      </c>
      <c r="L420" s="210" t="s">
        <v>152</v>
      </c>
      <c r="M420" s="41"/>
      <c r="N420" s="215" t="s">
        <v>20</v>
      </c>
      <c r="O420" s="216" t="s">
        <v>48</v>
      </c>
      <c r="P420" s="217">
        <f>I420+J420</f>
        <v>0</v>
      </c>
      <c r="Q420" s="217">
        <f>ROUND(I420*H420,2)</f>
        <v>0</v>
      </c>
      <c r="R420" s="217">
        <f>ROUND(J420*H420,2)</f>
        <v>0</v>
      </c>
      <c r="S420" s="81"/>
      <c r="T420" s="218">
        <f>S420*H420</f>
        <v>0</v>
      </c>
      <c r="U420" s="218">
        <v>0.0012600000000000001</v>
      </c>
      <c r="V420" s="218">
        <f>U420*H420</f>
        <v>0.0020034000000000002</v>
      </c>
      <c r="W420" s="218">
        <v>0</v>
      </c>
      <c r="X420" s="219">
        <f>W420*H420</f>
        <v>0</v>
      </c>
      <c r="AR420" s="220" t="s">
        <v>446</v>
      </c>
      <c r="AT420" s="220" t="s">
        <v>148</v>
      </c>
      <c r="AU420" s="220" t="s">
        <v>153</v>
      </c>
      <c r="AY420" s="15" t="s">
        <v>145</v>
      </c>
      <c r="BE420" s="221">
        <f>IF(O420="základní",K420,0)</f>
        <v>0</v>
      </c>
      <c r="BF420" s="221">
        <f>IF(O420="snížená",K420,0)</f>
        <v>0</v>
      </c>
      <c r="BG420" s="221">
        <f>IF(O420="zákl. přenesená",K420,0)</f>
        <v>0</v>
      </c>
      <c r="BH420" s="221">
        <f>IF(O420="sníž. přenesená",K420,0)</f>
        <v>0</v>
      </c>
      <c r="BI420" s="221">
        <f>IF(O420="nulová",K420,0)</f>
        <v>0</v>
      </c>
      <c r="BJ420" s="15" t="s">
        <v>153</v>
      </c>
      <c r="BK420" s="221">
        <f>ROUND(P420*H420,2)</f>
        <v>0</v>
      </c>
      <c r="BL420" s="15" t="s">
        <v>446</v>
      </c>
      <c r="BM420" s="220" t="s">
        <v>891</v>
      </c>
    </row>
    <row r="421" s="1" customFormat="1">
      <c r="B421" s="36"/>
      <c r="C421" s="37"/>
      <c r="D421" s="222" t="s">
        <v>155</v>
      </c>
      <c r="E421" s="37"/>
      <c r="F421" s="223" t="s">
        <v>892</v>
      </c>
      <c r="G421" s="37"/>
      <c r="H421" s="37"/>
      <c r="I421" s="128"/>
      <c r="J421" s="128"/>
      <c r="K421" s="37"/>
      <c r="L421" s="37"/>
      <c r="M421" s="41"/>
      <c r="N421" s="224"/>
      <c r="O421" s="81"/>
      <c r="P421" s="81"/>
      <c r="Q421" s="81"/>
      <c r="R421" s="81"/>
      <c r="S421" s="81"/>
      <c r="T421" s="81"/>
      <c r="U421" s="81"/>
      <c r="V421" s="81"/>
      <c r="W421" s="81"/>
      <c r="X421" s="82"/>
      <c r="AT421" s="15" t="s">
        <v>155</v>
      </c>
      <c r="AU421" s="15" t="s">
        <v>153</v>
      </c>
    </row>
    <row r="422" s="1" customFormat="1" ht="24" customHeight="1">
      <c r="B422" s="36"/>
      <c r="C422" s="208" t="s">
        <v>893</v>
      </c>
      <c r="D422" s="208" t="s">
        <v>148</v>
      </c>
      <c r="E422" s="209" t="s">
        <v>894</v>
      </c>
      <c r="F422" s="210" t="s">
        <v>895</v>
      </c>
      <c r="G422" s="211" t="s">
        <v>251</v>
      </c>
      <c r="H422" s="212">
        <v>30.5</v>
      </c>
      <c r="I422" s="213"/>
      <c r="J422" s="213"/>
      <c r="K422" s="214">
        <f>ROUND(P422*H422,2)</f>
        <v>0</v>
      </c>
      <c r="L422" s="210" t="s">
        <v>152</v>
      </c>
      <c r="M422" s="41"/>
      <c r="N422" s="215" t="s">
        <v>20</v>
      </c>
      <c r="O422" s="216" t="s">
        <v>48</v>
      </c>
      <c r="P422" s="217">
        <f>I422+J422</f>
        <v>0</v>
      </c>
      <c r="Q422" s="217">
        <f>ROUND(I422*H422,2)</f>
        <v>0</v>
      </c>
      <c r="R422" s="217">
        <f>ROUND(J422*H422,2)</f>
        <v>0</v>
      </c>
      <c r="S422" s="81"/>
      <c r="T422" s="218">
        <f>S422*H422</f>
        <v>0</v>
      </c>
      <c r="U422" s="218">
        <v>0.0015900000000000001</v>
      </c>
      <c r="V422" s="218">
        <f>U422*H422</f>
        <v>0.048495000000000003</v>
      </c>
      <c r="W422" s="218">
        <v>0</v>
      </c>
      <c r="X422" s="219">
        <f>W422*H422</f>
        <v>0</v>
      </c>
      <c r="AR422" s="220" t="s">
        <v>446</v>
      </c>
      <c r="AT422" s="220" t="s">
        <v>148</v>
      </c>
      <c r="AU422" s="220" t="s">
        <v>153</v>
      </c>
      <c r="AY422" s="15" t="s">
        <v>145</v>
      </c>
      <c r="BE422" s="221">
        <f>IF(O422="základní",K422,0)</f>
        <v>0</v>
      </c>
      <c r="BF422" s="221">
        <f>IF(O422="snížená",K422,0)</f>
        <v>0</v>
      </c>
      <c r="BG422" s="221">
        <f>IF(O422="zákl. přenesená",K422,0)</f>
        <v>0</v>
      </c>
      <c r="BH422" s="221">
        <f>IF(O422="sníž. přenesená",K422,0)</f>
        <v>0</v>
      </c>
      <c r="BI422" s="221">
        <f>IF(O422="nulová",K422,0)</f>
        <v>0</v>
      </c>
      <c r="BJ422" s="15" t="s">
        <v>153</v>
      </c>
      <c r="BK422" s="221">
        <f>ROUND(P422*H422,2)</f>
        <v>0</v>
      </c>
      <c r="BL422" s="15" t="s">
        <v>446</v>
      </c>
      <c r="BM422" s="220" t="s">
        <v>896</v>
      </c>
    </row>
    <row r="423" s="1" customFormat="1">
      <c r="B423" s="36"/>
      <c r="C423" s="37"/>
      <c r="D423" s="222" t="s">
        <v>155</v>
      </c>
      <c r="E423" s="37"/>
      <c r="F423" s="223" t="s">
        <v>897</v>
      </c>
      <c r="G423" s="37"/>
      <c r="H423" s="37"/>
      <c r="I423" s="128"/>
      <c r="J423" s="128"/>
      <c r="K423" s="37"/>
      <c r="L423" s="37"/>
      <c r="M423" s="41"/>
      <c r="N423" s="224"/>
      <c r="O423" s="81"/>
      <c r="P423" s="81"/>
      <c r="Q423" s="81"/>
      <c r="R423" s="81"/>
      <c r="S423" s="81"/>
      <c r="T423" s="81"/>
      <c r="U423" s="81"/>
      <c r="V423" s="81"/>
      <c r="W423" s="81"/>
      <c r="X423" s="82"/>
      <c r="AT423" s="15" t="s">
        <v>155</v>
      </c>
      <c r="AU423" s="15" t="s">
        <v>153</v>
      </c>
    </row>
    <row r="424" s="1" customFormat="1" ht="24" customHeight="1">
      <c r="B424" s="36"/>
      <c r="C424" s="208" t="s">
        <v>898</v>
      </c>
      <c r="D424" s="208" t="s">
        <v>148</v>
      </c>
      <c r="E424" s="209" t="s">
        <v>899</v>
      </c>
      <c r="F424" s="210" t="s">
        <v>900</v>
      </c>
      <c r="G424" s="211" t="s">
        <v>251</v>
      </c>
      <c r="H424" s="212">
        <v>8.6799999999999997</v>
      </c>
      <c r="I424" s="213"/>
      <c r="J424" s="213"/>
      <c r="K424" s="214">
        <f>ROUND(P424*H424,2)</f>
        <v>0</v>
      </c>
      <c r="L424" s="210" t="s">
        <v>152</v>
      </c>
      <c r="M424" s="41"/>
      <c r="N424" s="215" t="s">
        <v>20</v>
      </c>
      <c r="O424" s="216" t="s">
        <v>48</v>
      </c>
      <c r="P424" s="217">
        <f>I424+J424</f>
        <v>0</v>
      </c>
      <c r="Q424" s="217">
        <f>ROUND(I424*H424,2)</f>
        <v>0</v>
      </c>
      <c r="R424" s="217">
        <f>ROUND(J424*H424,2)</f>
        <v>0</v>
      </c>
      <c r="S424" s="81"/>
      <c r="T424" s="218">
        <f>S424*H424</f>
        <v>0</v>
      </c>
      <c r="U424" s="218">
        <v>0.0019400000000000001</v>
      </c>
      <c r="V424" s="218">
        <f>U424*H424</f>
        <v>0.016839199999999999</v>
      </c>
      <c r="W424" s="218">
        <v>0</v>
      </c>
      <c r="X424" s="219">
        <f>W424*H424</f>
        <v>0</v>
      </c>
      <c r="AR424" s="220" t="s">
        <v>446</v>
      </c>
      <c r="AT424" s="220" t="s">
        <v>148</v>
      </c>
      <c r="AU424" s="220" t="s">
        <v>153</v>
      </c>
      <c r="AY424" s="15" t="s">
        <v>145</v>
      </c>
      <c r="BE424" s="221">
        <f>IF(O424="základní",K424,0)</f>
        <v>0</v>
      </c>
      <c r="BF424" s="221">
        <f>IF(O424="snížená",K424,0)</f>
        <v>0</v>
      </c>
      <c r="BG424" s="221">
        <f>IF(O424="zákl. přenesená",K424,0)</f>
        <v>0</v>
      </c>
      <c r="BH424" s="221">
        <f>IF(O424="sníž. přenesená",K424,0)</f>
        <v>0</v>
      </c>
      <c r="BI424" s="221">
        <f>IF(O424="nulová",K424,0)</f>
        <v>0</v>
      </c>
      <c r="BJ424" s="15" t="s">
        <v>153</v>
      </c>
      <c r="BK424" s="221">
        <f>ROUND(P424*H424,2)</f>
        <v>0</v>
      </c>
      <c r="BL424" s="15" t="s">
        <v>446</v>
      </c>
      <c r="BM424" s="220" t="s">
        <v>901</v>
      </c>
    </row>
    <row r="425" s="1" customFormat="1">
      <c r="B425" s="36"/>
      <c r="C425" s="37"/>
      <c r="D425" s="222" t="s">
        <v>155</v>
      </c>
      <c r="E425" s="37"/>
      <c r="F425" s="223" t="s">
        <v>902</v>
      </c>
      <c r="G425" s="37"/>
      <c r="H425" s="37"/>
      <c r="I425" s="128"/>
      <c r="J425" s="128"/>
      <c r="K425" s="37"/>
      <c r="L425" s="37"/>
      <c r="M425" s="41"/>
      <c r="N425" s="224"/>
      <c r="O425" s="81"/>
      <c r="P425" s="81"/>
      <c r="Q425" s="81"/>
      <c r="R425" s="81"/>
      <c r="S425" s="81"/>
      <c r="T425" s="81"/>
      <c r="U425" s="81"/>
      <c r="V425" s="81"/>
      <c r="W425" s="81"/>
      <c r="X425" s="82"/>
      <c r="AT425" s="15" t="s">
        <v>155</v>
      </c>
      <c r="AU425" s="15" t="s">
        <v>153</v>
      </c>
    </row>
    <row r="426" s="1" customFormat="1" ht="24" customHeight="1">
      <c r="B426" s="36"/>
      <c r="C426" s="208" t="s">
        <v>903</v>
      </c>
      <c r="D426" s="208" t="s">
        <v>148</v>
      </c>
      <c r="E426" s="209" t="s">
        <v>904</v>
      </c>
      <c r="F426" s="210" t="s">
        <v>905</v>
      </c>
      <c r="G426" s="211" t="s">
        <v>251</v>
      </c>
      <c r="H426" s="212">
        <v>2.6099999999999999</v>
      </c>
      <c r="I426" s="213"/>
      <c r="J426" s="213"/>
      <c r="K426" s="214">
        <f>ROUND(P426*H426,2)</f>
        <v>0</v>
      </c>
      <c r="L426" s="210" t="s">
        <v>152</v>
      </c>
      <c r="M426" s="41"/>
      <c r="N426" s="215" t="s">
        <v>20</v>
      </c>
      <c r="O426" s="216" t="s">
        <v>48</v>
      </c>
      <c r="P426" s="217">
        <f>I426+J426</f>
        <v>0</v>
      </c>
      <c r="Q426" s="217">
        <f>ROUND(I426*H426,2)</f>
        <v>0</v>
      </c>
      <c r="R426" s="217">
        <f>ROUND(J426*H426,2)</f>
        <v>0</v>
      </c>
      <c r="S426" s="81"/>
      <c r="T426" s="218">
        <f>S426*H426</f>
        <v>0</v>
      </c>
      <c r="U426" s="218">
        <v>0.0033600000000000001</v>
      </c>
      <c r="V426" s="218">
        <f>U426*H426</f>
        <v>0.0087696000000000007</v>
      </c>
      <c r="W426" s="218">
        <v>0</v>
      </c>
      <c r="X426" s="219">
        <f>W426*H426</f>
        <v>0</v>
      </c>
      <c r="AR426" s="220" t="s">
        <v>446</v>
      </c>
      <c r="AT426" s="220" t="s">
        <v>148</v>
      </c>
      <c r="AU426" s="220" t="s">
        <v>153</v>
      </c>
      <c r="AY426" s="15" t="s">
        <v>145</v>
      </c>
      <c r="BE426" s="221">
        <f>IF(O426="základní",K426,0)</f>
        <v>0</v>
      </c>
      <c r="BF426" s="221">
        <f>IF(O426="snížená",K426,0)</f>
        <v>0</v>
      </c>
      <c r="BG426" s="221">
        <f>IF(O426="zákl. přenesená",K426,0)</f>
        <v>0</v>
      </c>
      <c r="BH426" s="221">
        <f>IF(O426="sníž. přenesená",K426,0)</f>
        <v>0</v>
      </c>
      <c r="BI426" s="221">
        <f>IF(O426="nulová",K426,0)</f>
        <v>0</v>
      </c>
      <c r="BJ426" s="15" t="s">
        <v>153</v>
      </c>
      <c r="BK426" s="221">
        <f>ROUND(P426*H426,2)</f>
        <v>0</v>
      </c>
      <c r="BL426" s="15" t="s">
        <v>446</v>
      </c>
      <c r="BM426" s="220" t="s">
        <v>906</v>
      </c>
    </row>
    <row r="427" s="1" customFormat="1">
      <c r="B427" s="36"/>
      <c r="C427" s="37"/>
      <c r="D427" s="222" t="s">
        <v>155</v>
      </c>
      <c r="E427" s="37"/>
      <c r="F427" s="223" t="s">
        <v>907</v>
      </c>
      <c r="G427" s="37"/>
      <c r="H427" s="37"/>
      <c r="I427" s="128"/>
      <c r="J427" s="128"/>
      <c r="K427" s="37"/>
      <c r="L427" s="37"/>
      <c r="M427" s="41"/>
      <c r="N427" s="224"/>
      <c r="O427" s="81"/>
      <c r="P427" s="81"/>
      <c r="Q427" s="81"/>
      <c r="R427" s="81"/>
      <c r="S427" s="81"/>
      <c r="T427" s="81"/>
      <c r="U427" s="81"/>
      <c r="V427" s="81"/>
      <c r="W427" s="81"/>
      <c r="X427" s="82"/>
      <c r="AT427" s="15" t="s">
        <v>155</v>
      </c>
      <c r="AU427" s="15" t="s">
        <v>153</v>
      </c>
    </row>
    <row r="428" s="1" customFormat="1" ht="24" customHeight="1">
      <c r="B428" s="36"/>
      <c r="C428" s="208" t="s">
        <v>908</v>
      </c>
      <c r="D428" s="208" t="s">
        <v>148</v>
      </c>
      <c r="E428" s="209" t="s">
        <v>909</v>
      </c>
      <c r="F428" s="210" t="s">
        <v>910</v>
      </c>
      <c r="G428" s="211" t="s">
        <v>182</v>
      </c>
      <c r="H428" s="212">
        <v>2</v>
      </c>
      <c r="I428" s="213"/>
      <c r="J428" s="213"/>
      <c r="K428" s="214">
        <f>ROUND(P428*H428,2)</f>
        <v>0</v>
      </c>
      <c r="L428" s="210" t="s">
        <v>152</v>
      </c>
      <c r="M428" s="41"/>
      <c r="N428" s="215" t="s">
        <v>20</v>
      </c>
      <c r="O428" s="216" t="s">
        <v>48</v>
      </c>
      <c r="P428" s="217">
        <f>I428+J428</f>
        <v>0</v>
      </c>
      <c r="Q428" s="217">
        <f>ROUND(I428*H428,2)</f>
        <v>0</v>
      </c>
      <c r="R428" s="217">
        <f>ROUND(J428*H428,2)</f>
        <v>0</v>
      </c>
      <c r="S428" s="81"/>
      <c r="T428" s="218">
        <f>S428*H428</f>
        <v>0</v>
      </c>
      <c r="U428" s="218">
        <v>0.00024000000000000001</v>
      </c>
      <c r="V428" s="218">
        <f>U428*H428</f>
        <v>0.00048000000000000001</v>
      </c>
      <c r="W428" s="218">
        <v>0</v>
      </c>
      <c r="X428" s="219">
        <f>W428*H428</f>
        <v>0</v>
      </c>
      <c r="AR428" s="220" t="s">
        <v>446</v>
      </c>
      <c r="AT428" s="220" t="s">
        <v>148</v>
      </c>
      <c r="AU428" s="220" t="s">
        <v>153</v>
      </c>
      <c r="AY428" s="15" t="s">
        <v>145</v>
      </c>
      <c r="BE428" s="221">
        <f>IF(O428="základní",K428,0)</f>
        <v>0</v>
      </c>
      <c r="BF428" s="221">
        <f>IF(O428="snížená",K428,0)</f>
        <v>0</v>
      </c>
      <c r="BG428" s="221">
        <f>IF(O428="zákl. přenesená",K428,0)</f>
        <v>0</v>
      </c>
      <c r="BH428" s="221">
        <f>IF(O428="sníž. přenesená",K428,0)</f>
        <v>0</v>
      </c>
      <c r="BI428" s="221">
        <f>IF(O428="nulová",K428,0)</f>
        <v>0</v>
      </c>
      <c r="BJ428" s="15" t="s">
        <v>153</v>
      </c>
      <c r="BK428" s="221">
        <f>ROUND(P428*H428,2)</f>
        <v>0</v>
      </c>
      <c r="BL428" s="15" t="s">
        <v>446</v>
      </c>
      <c r="BM428" s="220" t="s">
        <v>911</v>
      </c>
    </row>
    <row r="429" s="1" customFormat="1">
      <c r="B429" s="36"/>
      <c r="C429" s="37"/>
      <c r="D429" s="222" t="s">
        <v>155</v>
      </c>
      <c r="E429" s="37"/>
      <c r="F429" s="223" t="s">
        <v>912</v>
      </c>
      <c r="G429" s="37"/>
      <c r="H429" s="37"/>
      <c r="I429" s="128"/>
      <c r="J429" s="128"/>
      <c r="K429" s="37"/>
      <c r="L429" s="37"/>
      <c r="M429" s="41"/>
      <c r="N429" s="224"/>
      <c r="O429" s="81"/>
      <c r="P429" s="81"/>
      <c r="Q429" s="81"/>
      <c r="R429" s="81"/>
      <c r="S429" s="81"/>
      <c r="T429" s="81"/>
      <c r="U429" s="81"/>
      <c r="V429" s="81"/>
      <c r="W429" s="81"/>
      <c r="X429" s="82"/>
      <c r="AT429" s="15" t="s">
        <v>155</v>
      </c>
      <c r="AU429" s="15" t="s">
        <v>153</v>
      </c>
    </row>
    <row r="430" s="1" customFormat="1" ht="24" customHeight="1">
      <c r="B430" s="36"/>
      <c r="C430" s="208" t="s">
        <v>913</v>
      </c>
      <c r="D430" s="208" t="s">
        <v>148</v>
      </c>
      <c r="E430" s="209" t="s">
        <v>914</v>
      </c>
      <c r="F430" s="210" t="s">
        <v>915</v>
      </c>
      <c r="G430" s="211" t="s">
        <v>182</v>
      </c>
      <c r="H430" s="212">
        <v>8</v>
      </c>
      <c r="I430" s="213"/>
      <c r="J430" s="213"/>
      <c r="K430" s="214">
        <f>ROUND(P430*H430,2)</f>
        <v>0</v>
      </c>
      <c r="L430" s="210" t="s">
        <v>152</v>
      </c>
      <c r="M430" s="41"/>
      <c r="N430" s="215" t="s">
        <v>20</v>
      </c>
      <c r="O430" s="216" t="s">
        <v>48</v>
      </c>
      <c r="P430" s="217">
        <f>I430+J430</f>
        <v>0</v>
      </c>
      <c r="Q430" s="217">
        <f>ROUND(I430*H430,2)</f>
        <v>0</v>
      </c>
      <c r="R430" s="217">
        <f>ROUND(J430*H430,2)</f>
        <v>0</v>
      </c>
      <c r="S430" s="81"/>
      <c r="T430" s="218">
        <f>S430*H430</f>
        <v>0</v>
      </c>
      <c r="U430" s="218">
        <v>0.00063000000000000003</v>
      </c>
      <c r="V430" s="218">
        <f>U430*H430</f>
        <v>0.0050400000000000002</v>
      </c>
      <c r="W430" s="218">
        <v>0</v>
      </c>
      <c r="X430" s="219">
        <f>W430*H430</f>
        <v>0</v>
      </c>
      <c r="AR430" s="220" t="s">
        <v>446</v>
      </c>
      <c r="AT430" s="220" t="s">
        <v>148</v>
      </c>
      <c r="AU430" s="220" t="s">
        <v>153</v>
      </c>
      <c r="AY430" s="15" t="s">
        <v>145</v>
      </c>
      <c r="BE430" s="221">
        <f>IF(O430="základní",K430,0)</f>
        <v>0</v>
      </c>
      <c r="BF430" s="221">
        <f>IF(O430="snížená",K430,0)</f>
        <v>0</v>
      </c>
      <c r="BG430" s="221">
        <f>IF(O430="zákl. přenesená",K430,0)</f>
        <v>0</v>
      </c>
      <c r="BH430" s="221">
        <f>IF(O430="sníž. přenesená",K430,0)</f>
        <v>0</v>
      </c>
      <c r="BI430" s="221">
        <f>IF(O430="nulová",K430,0)</f>
        <v>0</v>
      </c>
      <c r="BJ430" s="15" t="s">
        <v>153</v>
      </c>
      <c r="BK430" s="221">
        <f>ROUND(P430*H430,2)</f>
        <v>0</v>
      </c>
      <c r="BL430" s="15" t="s">
        <v>446</v>
      </c>
      <c r="BM430" s="220" t="s">
        <v>916</v>
      </c>
    </row>
    <row r="431" s="1" customFormat="1">
      <c r="B431" s="36"/>
      <c r="C431" s="37"/>
      <c r="D431" s="222" t="s">
        <v>155</v>
      </c>
      <c r="E431" s="37"/>
      <c r="F431" s="223" t="s">
        <v>917</v>
      </c>
      <c r="G431" s="37"/>
      <c r="H431" s="37"/>
      <c r="I431" s="128"/>
      <c r="J431" s="128"/>
      <c r="K431" s="37"/>
      <c r="L431" s="37"/>
      <c r="M431" s="41"/>
      <c r="N431" s="224"/>
      <c r="O431" s="81"/>
      <c r="P431" s="81"/>
      <c r="Q431" s="81"/>
      <c r="R431" s="81"/>
      <c r="S431" s="81"/>
      <c r="T431" s="81"/>
      <c r="U431" s="81"/>
      <c r="V431" s="81"/>
      <c r="W431" s="81"/>
      <c r="X431" s="82"/>
      <c r="AT431" s="15" t="s">
        <v>155</v>
      </c>
      <c r="AU431" s="15" t="s">
        <v>153</v>
      </c>
    </row>
    <row r="432" s="1" customFormat="1" ht="24" customHeight="1">
      <c r="B432" s="36"/>
      <c r="C432" s="208" t="s">
        <v>918</v>
      </c>
      <c r="D432" s="208" t="s">
        <v>148</v>
      </c>
      <c r="E432" s="209" t="s">
        <v>919</v>
      </c>
      <c r="F432" s="210" t="s">
        <v>920</v>
      </c>
      <c r="G432" s="211" t="s">
        <v>251</v>
      </c>
      <c r="H432" s="212">
        <v>40</v>
      </c>
      <c r="I432" s="213"/>
      <c r="J432" s="213"/>
      <c r="K432" s="214">
        <f>ROUND(P432*H432,2)</f>
        <v>0</v>
      </c>
      <c r="L432" s="210" t="s">
        <v>152</v>
      </c>
      <c r="M432" s="41"/>
      <c r="N432" s="215" t="s">
        <v>20</v>
      </c>
      <c r="O432" s="216" t="s">
        <v>48</v>
      </c>
      <c r="P432" s="217">
        <f>I432+J432</f>
        <v>0</v>
      </c>
      <c r="Q432" s="217">
        <f>ROUND(I432*H432,2)</f>
        <v>0</v>
      </c>
      <c r="R432" s="217">
        <f>ROUND(J432*H432,2)</f>
        <v>0</v>
      </c>
      <c r="S432" s="81"/>
      <c r="T432" s="218">
        <f>S432*H432</f>
        <v>0</v>
      </c>
      <c r="U432" s="218">
        <v>3.0000000000000001E-05</v>
      </c>
      <c r="V432" s="218">
        <f>U432*H432</f>
        <v>0.0012000000000000001</v>
      </c>
      <c r="W432" s="218">
        <v>0.00106</v>
      </c>
      <c r="X432" s="219">
        <f>W432*H432</f>
        <v>0.0424</v>
      </c>
      <c r="AR432" s="220" t="s">
        <v>446</v>
      </c>
      <c r="AT432" s="220" t="s">
        <v>148</v>
      </c>
      <c r="AU432" s="220" t="s">
        <v>153</v>
      </c>
      <c r="AY432" s="15" t="s">
        <v>145</v>
      </c>
      <c r="BE432" s="221">
        <f>IF(O432="základní",K432,0)</f>
        <v>0</v>
      </c>
      <c r="BF432" s="221">
        <f>IF(O432="snížená",K432,0)</f>
        <v>0</v>
      </c>
      <c r="BG432" s="221">
        <f>IF(O432="zákl. přenesená",K432,0)</f>
        <v>0</v>
      </c>
      <c r="BH432" s="221">
        <f>IF(O432="sníž. přenesená",K432,0)</f>
        <v>0</v>
      </c>
      <c r="BI432" s="221">
        <f>IF(O432="nulová",K432,0)</f>
        <v>0</v>
      </c>
      <c r="BJ432" s="15" t="s">
        <v>153</v>
      </c>
      <c r="BK432" s="221">
        <f>ROUND(P432*H432,2)</f>
        <v>0</v>
      </c>
      <c r="BL432" s="15" t="s">
        <v>446</v>
      </c>
      <c r="BM432" s="220" t="s">
        <v>921</v>
      </c>
    </row>
    <row r="433" s="1" customFormat="1">
      <c r="B433" s="36"/>
      <c r="C433" s="37"/>
      <c r="D433" s="222" t="s">
        <v>155</v>
      </c>
      <c r="E433" s="37"/>
      <c r="F433" s="223" t="s">
        <v>922</v>
      </c>
      <c r="G433" s="37"/>
      <c r="H433" s="37"/>
      <c r="I433" s="128"/>
      <c r="J433" s="128"/>
      <c r="K433" s="37"/>
      <c r="L433" s="37"/>
      <c r="M433" s="41"/>
      <c r="N433" s="224"/>
      <c r="O433" s="81"/>
      <c r="P433" s="81"/>
      <c r="Q433" s="81"/>
      <c r="R433" s="81"/>
      <c r="S433" s="81"/>
      <c r="T433" s="81"/>
      <c r="U433" s="81"/>
      <c r="V433" s="81"/>
      <c r="W433" s="81"/>
      <c r="X433" s="82"/>
      <c r="AT433" s="15" t="s">
        <v>155</v>
      </c>
      <c r="AU433" s="15" t="s">
        <v>153</v>
      </c>
    </row>
    <row r="434" s="1" customFormat="1" ht="24" customHeight="1">
      <c r="B434" s="36"/>
      <c r="C434" s="208" t="s">
        <v>923</v>
      </c>
      <c r="D434" s="208" t="s">
        <v>148</v>
      </c>
      <c r="E434" s="209" t="s">
        <v>924</v>
      </c>
      <c r="F434" s="210" t="s">
        <v>925</v>
      </c>
      <c r="G434" s="211" t="s">
        <v>251</v>
      </c>
      <c r="H434" s="212">
        <v>363.50999999999999</v>
      </c>
      <c r="I434" s="213"/>
      <c r="J434" s="213"/>
      <c r="K434" s="214">
        <f>ROUND(P434*H434,2)</f>
        <v>0</v>
      </c>
      <c r="L434" s="210" t="s">
        <v>152</v>
      </c>
      <c r="M434" s="41"/>
      <c r="N434" s="215" t="s">
        <v>20</v>
      </c>
      <c r="O434" s="216" t="s">
        <v>48</v>
      </c>
      <c r="P434" s="217">
        <f>I434+J434</f>
        <v>0</v>
      </c>
      <c r="Q434" s="217">
        <f>ROUND(I434*H434,2)</f>
        <v>0</v>
      </c>
      <c r="R434" s="217">
        <f>ROUND(J434*H434,2)</f>
        <v>0</v>
      </c>
      <c r="S434" s="81"/>
      <c r="T434" s="218">
        <f>S434*H434</f>
        <v>0</v>
      </c>
      <c r="U434" s="218">
        <v>0</v>
      </c>
      <c r="V434" s="218">
        <f>U434*H434</f>
        <v>0</v>
      </c>
      <c r="W434" s="218">
        <v>0</v>
      </c>
      <c r="X434" s="219">
        <f>W434*H434</f>
        <v>0</v>
      </c>
      <c r="AR434" s="220" t="s">
        <v>446</v>
      </c>
      <c r="AT434" s="220" t="s">
        <v>148</v>
      </c>
      <c r="AU434" s="220" t="s">
        <v>153</v>
      </c>
      <c r="AY434" s="15" t="s">
        <v>145</v>
      </c>
      <c r="BE434" s="221">
        <f>IF(O434="základní",K434,0)</f>
        <v>0</v>
      </c>
      <c r="BF434" s="221">
        <f>IF(O434="snížená",K434,0)</f>
        <v>0</v>
      </c>
      <c r="BG434" s="221">
        <f>IF(O434="zákl. přenesená",K434,0)</f>
        <v>0</v>
      </c>
      <c r="BH434" s="221">
        <f>IF(O434="sníž. přenesená",K434,0)</f>
        <v>0</v>
      </c>
      <c r="BI434" s="221">
        <f>IF(O434="nulová",K434,0)</f>
        <v>0</v>
      </c>
      <c r="BJ434" s="15" t="s">
        <v>153</v>
      </c>
      <c r="BK434" s="221">
        <f>ROUND(P434*H434,2)</f>
        <v>0</v>
      </c>
      <c r="BL434" s="15" t="s">
        <v>446</v>
      </c>
      <c r="BM434" s="220" t="s">
        <v>926</v>
      </c>
    </row>
    <row r="435" s="1" customFormat="1">
      <c r="B435" s="36"/>
      <c r="C435" s="37"/>
      <c r="D435" s="222" t="s">
        <v>155</v>
      </c>
      <c r="E435" s="37"/>
      <c r="F435" s="223" t="s">
        <v>927</v>
      </c>
      <c r="G435" s="37"/>
      <c r="H435" s="37"/>
      <c r="I435" s="128"/>
      <c r="J435" s="128"/>
      <c r="K435" s="37"/>
      <c r="L435" s="37"/>
      <c r="M435" s="41"/>
      <c r="N435" s="224"/>
      <c r="O435" s="81"/>
      <c r="P435" s="81"/>
      <c r="Q435" s="81"/>
      <c r="R435" s="81"/>
      <c r="S435" s="81"/>
      <c r="T435" s="81"/>
      <c r="U435" s="81"/>
      <c r="V435" s="81"/>
      <c r="W435" s="81"/>
      <c r="X435" s="82"/>
      <c r="AT435" s="15" t="s">
        <v>155</v>
      </c>
      <c r="AU435" s="15" t="s">
        <v>153</v>
      </c>
    </row>
    <row r="436" s="1" customFormat="1" ht="24" customHeight="1">
      <c r="B436" s="36"/>
      <c r="C436" s="208" t="s">
        <v>928</v>
      </c>
      <c r="D436" s="208" t="s">
        <v>148</v>
      </c>
      <c r="E436" s="209" t="s">
        <v>929</v>
      </c>
      <c r="F436" s="210" t="s">
        <v>930</v>
      </c>
      <c r="G436" s="211" t="s">
        <v>251</v>
      </c>
      <c r="H436" s="212">
        <v>11.289999999999999</v>
      </c>
      <c r="I436" s="213"/>
      <c r="J436" s="213"/>
      <c r="K436" s="214">
        <f>ROUND(P436*H436,2)</f>
        <v>0</v>
      </c>
      <c r="L436" s="210" t="s">
        <v>152</v>
      </c>
      <c r="M436" s="41"/>
      <c r="N436" s="215" t="s">
        <v>20</v>
      </c>
      <c r="O436" s="216" t="s">
        <v>48</v>
      </c>
      <c r="P436" s="217">
        <f>I436+J436</f>
        <v>0</v>
      </c>
      <c r="Q436" s="217">
        <f>ROUND(I436*H436,2)</f>
        <v>0</v>
      </c>
      <c r="R436" s="217">
        <f>ROUND(J436*H436,2)</f>
        <v>0</v>
      </c>
      <c r="S436" s="81"/>
      <c r="T436" s="218">
        <f>S436*H436</f>
        <v>0</v>
      </c>
      <c r="U436" s="218">
        <v>0</v>
      </c>
      <c r="V436" s="218">
        <f>U436*H436</f>
        <v>0</v>
      </c>
      <c r="W436" s="218">
        <v>0</v>
      </c>
      <c r="X436" s="219">
        <f>W436*H436</f>
        <v>0</v>
      </c>
      <c r="AR436" s="220" t="s">
        <v>446</v>
      </c>
      <c r="AT436" s="220" t="s">
        <v>148</v>
      </c>
      <c r="AU436" s="220" t="s">
        <v>153</v>
      </c>
      <c r="AY436" s="15" t="s">
        <v>145</v>
      </c>
      <c r="BE436" s="221">
        <f>IF(O436="základní",K436,0)</f>
        <v>0</v>
      </c>
      <c r="BF436" s="221">
        <f>IF(O436="snížená",K436,0)</f>
        <v>0</v>
      </c>
      <c r="BG436" s="221">
        <f>IF(O436="zákl. přenesená",K436,0)</f>
        <v>0</v>
      </c>
      <c r="BH436" s="221">
        <f>IF(O436="sníž. přenesená",K436,0)</f>
        <v>0</v>
      </c>
      <c r="BI436" s="221">
        <f>IF(O436="nulová",K436,0)</f>
        <v>0</v>
      </c>
      <c r="BJ436" s="15" t="s">
        <v>153</v>
      </c>
      <c r="BK436" s="221">
        <f>ROUND(P436*H436,2)</f>
        <v>0</v>
      </c>
      <c r="BL436" s="15" t="s">
        <v>446</v>
      </c>
      <c r="BM436" s="220" t="s">
        <v>931</v>
      </c>
    </row>
    <row r="437" s="1" customFormat="1">
      <c r="B437" s="36"/>
      <c r="C437" s="37"/>
      <c r="D437" s="222" t="s">
        <v>155</v>
      </c>
      <c r="E437" s="37"/>
      <c r="F437" s="223" t="s">
        <v>932</v>
      </c>
      <c r="G437" s="37"/>
      <c r="H437" s="37"/>
      <c r="I437" s="128"/>
      <c r="J437" s="128"/>
      <c r="K437" s="37"/>
      <c r="L437" s="37"/>
      <c r="M437" s="41"/>
      <c r="N437" s="224"/>
      <c r="O437" s="81"/>
      <c r="P437" s="81"/>
      <c r="Q437" s="81"/>
      <c r="R437" s="81"/>
      <c r="S437" s="81"/>
      <c r="T437" s="81"/>
      <c r="U437" s="81"/>
      <c r="V437" s="81"/>
      <c r="W437" s="81"/>
      <c r="X437" s="82"/>
      <c r="AT437" s="15" t="s">
        <v>155</v>
      </c>
      <c r="AU437" s="15" t="s">
        <v>153</v>
      </c>
    </row>
    <row r="438" s="1" customFormat="1" ht="24" customHeight="1">
      <c r="B438" s="36"/>
      <c r="C438" s="208" t="s">
        <v>933</v>
      </c>
      <c r="D438" s="208" t="s">
        <v>148</v>
      </c>
      <c r="E438" s="209" t="s">
        <v>934</v>
      </c>
      <c r="F438" s="210" t="s">
        <v>935</v>
      </c>
      <c r="G438" s="211" t="s">
        <v>251</v>
      </c>
      <c r="H438" s="212">
        <v>41.789999999999999</v>
      </c>
      <c r="I438" s="213"/>
      <c r="J438" s="213"/>
      <c r="K438" s="214">
        <f>ROUND(P438*H438,2)</f>
        <v>0</v>
      </c>
      <c r="L438" s="210" t="s">
        <v>152</v>
      </c>
      <c r="M438" s="41"/>
      <c r="N438" s="215" t="s">
        <v>20</v>
      </c>
      <c r="O438" s="216" t="s">
        <v>48</v>
      </c>
      <c r="P438" s="217">
        <f>I438+J438</f>
        <v>0</v>
      </c>
      <c r="Q438" s="217">
        <f>ROUND(I438*H438,2)</f>
        <v>0</v>
      </c>
      <c r="R438" s="217">
        <f>ROUND(J438*H438,2)</f>
        <v>0</v>
      </c>
      <c r="S438" s="81"/>
      <c r="T438" s="218">
        <f>S438*H438</f>
        <v>0</v>
      </c>
      <c r="U438" s="218">
        <v>0.00016000000000000001</v>
      </c>
      <c r="V438" s="218">
        <f>U438*H438</f>
        <v>0.0066864000000000003</v>
      </c>
      <c r="W438" s="218">
        <v>0</v>
      </c>
      <c r="X438" s="219">
        <f>W438*H438</f>
        <v>0</v>
      </c>
      <c r="AR438" s="220" t="s">
        <v>446</v>
      </c>
      <c r="AT438" s="220" t="s">
        <v>148</v>
      </c>
      <c r="AU438" s="220" t="s">
        <v>153</v>
      </c>
      <c r="AY438" s="15" t="s">
        <v>145</v>
      </c>
      <c r="BE438" s="221">
        <f>IF(O438="základní",K438,0)</f>
        <v>0</v>
      </c>
      <c r="BF438" s="221">
        <f>IF(O438="snížená",K438,0)</f>
        <v>0</v>
      </c>
      <c r="BG438" s="221">
        <f>IF(O438="zákl. přenesená",K438,0)</f>
        <v>0</v>
      </c>
      <c r="BH438" s="221">
        <f>IF(O438="sníž. přenesená",K438,0)</f>
        <v>0</v>
      </c>
      <c r="BI438" s="221">
        <f>IF(O438="nulová",K438,0)</f>
        <v>0</v>
      </c>
      <c r="BJ438" s="15" t="s">
        <v>153</v>
      </c>
      <c r="BK438" s="221">
        <f>ROUND(P438*H438,2)</f>
        <v>0</v>
      </c>
      <c r="BL438" s="15" t="s">
        <v>446</v>
      </c>
      <c r="BM438" s="220" t="s">
        <v>936</v>
      </c>
    </row>
    <row r="439" s="1" customFormat="1">
      <c r="B439" s="36"/>
      <c r="C439" s="37"/>
      <c r="D439" s="222" t="s">
        <v>155</v>
      </c>
      <c r="E439" s="37"/>
      <c r="F439" s="223" t="s">
        <v>937</v>
      </c>
      <c r="G439" s="37"/>
      <c r="H439" s="37"/>
      <c r="I439" s="128"/>
      <c r="J439" s="128"/>
      <c r="K439" s="37"/>
      <c r="L439" s="37"/>
      <c r="M439" s="41"/>
      <c r="N439" s="224"/>
      <c r="O439" s="81"/>
      <c r="P439" s="81"/>
      <c r="Q439" s="81"/>
      <c r="R439" s="81"/>
      <c r="S439" s="81"/>
      <c r="T439" s="81"/>
      <c r="U439" s="81"/>
      <c r="V439" s="81"/>
      <c r="W439" s="81"/>
      <c r="X439" s="82"/>
      <c r="AT439" s="15" t="s">
        <v>155</v>
      </c>
      <c r="AU439" s="15" t="s">
        <v>153</v>
      </c>
    </row>
    <row r="440" s="1" customFormat="1" ht="24" customHeight="1">
      <c r="B440" s="36"/>
      <c r="C440" s="208" t="s">
        <v>938</v>
      </c>
      <c r="D440" s="208" t="s">
        <v>148</v>
      </c>
      <c r="E440" s="209" t="s">
        <v>939</v>
      </c>
      <c r="F440" s="210" t="s">
        <v>940</v>
      </c>
      <c r="G440" s="211" t="s">
        <v>188</v>
      </c>
      <c r="H440" s="212">
        <v>0.26500000000000001</v>
      </c>
      <c r="I440" s="213"/>
      <c r="J440" s="213"/>
      <c r="K440" s="214">
        <f>ROUND(P440*H440,2)</f>
        <v>0</v>
      </c>
      <c r="L440" s="210" t="s">
        <v>152</v>
      </c>
      <c r="M440" s="41"/>
      <c r="N440" s="215" t="s">
        <v>20</v>
      </c>
      <c r="O440" s="216" t="s">
        <v>48</v>
      </c>
      <c r="P440" s="217">
        <f>I440+J440</f>
        <v>0</v>
      </c>
      <c r="Q440" s="217">
        <f>ROUND(I440*H440,2)</f>
        <v>0</v>
      </c>
      <c r="R440" s="217">
        <f>ROUND(J440*H440,2)</f>
        <v>0</v>
      </c>
      <c r="S440" s="81"/>
      <c r="T440" s="218">
        <f>S440*H440</f>
        <v>0</v>
      </c>
      <c r="U440" s="218">
        <v>0</v>
      </c>
      <c r="V440" s="218">
        <f>U440*H440</f>
        <v>0</v>
      </c>
      <c r="W440" s="218">
        <v>0</v>
      </c>
      <c r="X440" s="219">
        <f>W440*H440</f>
        <v>0</v>
      </c>
      <c r="AR440" s="220" t="s">
        <v>446</v>
      </c>
      <c r="AT440" s="220" t="s">
        <v>148</v>
      </c>
      <c r="AU440" s="220" t="s">
        <v>153</v>
      </c>
      <c r="AY440" s="15" t="s">
        <v>145</v>
      </c>
      <c r="BE440" s="221">
        <f>IF(O440="základní",K440,0)</f>
        <v>0</v>
      </c>
      <c r="BF440" s="221">
        <f>IF(O440="snížená",K440,0)</f>
        <v>0</v>
      </c>
      <c r="BG440" s="221">
        <f>IF(O440="zákl. přenesená",K440,0)</f>
        <v>0</v>
      </c>
      <c r="BH440" s="221">
        <f>IF(O440="sníž. přenesená",K440,0)</f>
        <v>0</v>
      </c>
      <c r="BI440" s="221">
        <f>IF(O440="nulová",K440,0)</f>
        <v>0</v>
      </c>
      <c r="BJ440" s="15" t="s">
        <v>153</v>
      </c>
      <c r="BK440" s="221">
        <f>ROUND(P440*H440,2)</f>
        <v>0</v>
      </c>
      <c r="BL440" s="15" t="s">
        <v>446</v>
      </c>
      <c r="BM440" s="220" t="s">
        <v>941</v>
      </c>
    </row>
    <row r="441" s="1" customFormat="1">
      <c r="B441" s="36"/>
      <c r="C441" s="37"/>
      <c r="D441" s="222" t="s">
        <v>155</v>
      </c>
      <c r="E441" s="37"/>
      <c r="F441" s="223" t="s">
        <v>942</v>
      </c>
      <c r="G441" s="37"/>
      <c r="H441" s="37"/>
      <c r="I441" s="128"/>
      <c r="J441" s="128"/>
      <c r="K441" s="37"/>
      <c r="L441" s="37"/>
      <c r="M441" s="41"/>
      <c r="N441" s="224"/>
      <c r="O441" s="81"/>
      <c r="P441" s="81"/>
      <c r="Q441" s="81"/>
      <c r="R441" s="81"/>
      <c r="S441" s="81"/>
      <c r="T441" s="81"/>
      <c r="U441" s="81"/>
      <c r="V441" s="81"/>
      <c r="W441" s="81"/>
      <c r="X441" s="82"/>
      <c r="AT441" s="15" t="s">
        <v>155</v>
      </c>
      <c r="AU441" s="15" t="s">
        <v>153</v>
      </c>
    </row>
    <row r="442" s="11" customFormat="1" ht="22.8" customHeight="1">
      <c r="B442" s="191"/>
      <c r="C442" s="192"/>
      <c r="D442" s="193" t="s">
        <v>77</v>
      </c>
      <c r="E442" s="206" t="s">
        <v>943</v>
      </c>
      <c r="F442" s="206" t="s">
        <v>944</v>
      </c>
      <c r="G442" s="192"/>
      <c r="H442" s="192"/>
      <c r="I442" s="195"/>
      <c r="J442" s="195"/>
      <c r="K442" s="207">
        <f>BK442</f>
        <v>0</v>
      </c>
      <c r="L442" s="192"/>
      <c r="M442" s="197"/>
      <c r="N442" s="198"/>
      <c r="O442" s="199"/>
      <c r="P442" s="199"/>
      <c r="Q442" s="200">
        <f>SUM(Q443:Q466)</f>
        <v>0</v>
      </c>
      <c r="R442" s="200">
        <f>SUM(R443:R466)</f>
        <v>0</v>
      </c>
      <c r="S442" s="199"/>
      <c r="T442" s="201">
        <f>SUM(T443:T466)</f>
        <v>0</v>
      </c>
      <c r="U442" s="199"/>
      <c r="V442" s="201">
        <f>SUM(V443:V466)</f>
        <v>0.010789999999999998</v>
      </c>
      <c r="W442" s="199"/>
      <c r="X442" s="202">
        <f>SUM(X443:X466)</f>
        <v>0</v>
      </c>
      <c r="AR442" s="203" t="s">
        <v>153</v>
      </c>
      <c r="AT442" s="204" t="s">
        <v>77</v>
      </c>
      <c r="AU442" s="204" t="s">
        <v>83</v>
      </c>
      <c r="AY442" s="203" t="s">
        <v>145</v>
      </c>
      <c r="BK442" s="205">
        <f>SUM(BK443:BK466)</f>
        <v>0</v>
      </c>
    </row>
    <row r="443" s="1" customFormat="1" ht="24" customHeight="1">
      <c r="B443" s="36"/>
      <c r="C443" s="208" t="s">
        <v>945</v>
      </c>
      <c r="D443" s="208" t="s">
        <v>148</v>
      </c>
      <c r="E443" s="209" t="s">
        <v>946</v>
      </c>
      <c r="F443" s="210" t="s">
        <v>947</v>
      </c>
      <c r="G443" s="211" t="s">
        <v>182</v>
      </c>
      <c r="H443" s="212">
        <v>8</v>
      </c>
      <c r="I443" s="213"/>
      <c r="J443" s="213"/>
      <c r="K443" s="214">
        <f>ROUND(P443*H443,2)</f>
        <v>0</v>
      </c>
      <c r="L443" s="210" t="s">
        <v>152</v>
      </c>
      <c r="M443" s="41"/>
      <c r="N443" s="215" t="s">
        <v>20</v>
      </c>
      <c r="O443" s="216" t="s">
        <v>48</v>
      </c>
      <c r="P443" s="217">
        <f>I443+J443</f>
        <v>0</v>
      </c>
      <c r="Q443" s="217">
        <f>ROUND(I443*H443,2)</f>
        <v>0</v>
      </c>
      <c r="R443" s="217">
        <f>ROUND(J443*H443,2)</f>
        <v>0</v>
      </c>
      <c r="S443" s="81"/>
      <c r="T443" s="218">
        <f>S443*H443</f>
        <v>0</v>
      </c>
      <c r="U443" s="218">
        <v>0.00033</v>
      </c>
      <c r="V443" s="218">
        <f>U443*H443</f>
        <v>0.00264</v>
      </c>
      <c r="W443" s="218">
        <v>0</v>
      </c>
      <c r="X443" s="219">
        <f>W443*H443</f>
        <v>0</v>
      </c>
      <c r="AR443" s="220" t="s">
        <v>446</v>
      </c>
      <c r="AT443" s="220" t="s">
        <v>148</v>
      </c>
      <c r="AU443" s="220" t="s">
        <v>153</v>
      </c>
      <c r="AY443" s="15" t="s">
        <v>145</v>
      </c>
      <c r="BE443" s="221">
        <f>IF(O443="základní",K443,0)</f>
        <v>0</v>
      </c>
      <c r="BF443" s="221">
        <f>IF(O443="snížená",K443,0)</f>
        <v>0</v>
      </c>
      <c r="BG443" s="221">
        <f>IF(O443="zákl. přenesená",K443,0)</f>
        <v>0</v>
      </c>
      <c r="BH443" s="221">
        <f>IF(O443="sníž. přenesená",K443,0)</f>
        <v>0</v>
      </c>
      <c r="BI443" s="221">
        <f>IF(O443="nulová",K443,0)</f>
        <v>0</v>
      </c>
      <c r="BJ443" s="15" t="s">
        <v>153</v>
      </c>
      <c r="BK443" s="221">
        <f>ROUND(P443*H443,2)</f>
        <v>0</v>
      </c>
      <c r="BL443" s="15" t="s">
        <v>446</v>
      </c>
      <c r="BM443" s="220" t="s">
        <v>948</v>
      </c>
    </row>
    <row r="444" s="1" customFormat="1">
      <c r="B444" s="36"/>
      <c r="C444" s="37"/>
      <c r="D444" s="222" t="s">
        <v>155</v>
      </c>
      <c r="E444" s="37"/>
      <c r="F444" s="223" t="s">
        <v>949</v>
      </c>
      <c r="G444" s="37"/>
      <c r="H444" s="37"/>
      <c r="I444" s="128"/>
      <c r="J444" s="128"/>
      <c r="K444" s="37"/>
      <c r="L444" s="37"/>
      <c r="M444" s="41"/>
      <c r="N444" s="224"/>
      <c r="O444" s="81"/>
      <c r="P444" s="81"/>
      <c r="Q444" s="81"/>
      <c r="R444" s="81"/>
      <c r="S444" s="81"/>
      <c r="T444" s="81"/>
      <c r="U444" s="81"/>
      <c r="V444" s="81"/>
      <c r="W444" s="81"/>
      <c r="X444" s="82"/>
      <c r="AT444" s="15" t="s">
        <v>155</v>
      </c>
      <c r="AU444" s="15" t="s">
        <v>153</v>
      </c>
    </row>
    <row r="445" s="1" customFormat="1" ht="24" customHeight="1">
      <c r="B445" s="36"/>
      <c r="C445" s="225" t="s">
        <v>950</v>
      </c>
      <c r="D445" s="225" t="s">
        <v>185</v>
      </c>
      <c r="E445" s="226" t="s">
        <v>951</v>
      </c>
      <c r="F445" s="227" t="s">
        <v>952</v>
      </c>
      <c r="G445" s="228" t="s">
        <v>182</v>
      </c>
      <c r="H445" s="229">
        <v>1</v>
      </c>
      <c r="I445" s="230"/>
      <c r="J445" s="231"/>
      <c r="K445" s="232">
        <f>ROUND(P445*H445,2)</f>
        <v>0</v>
      </c>
      <c r="L445" s="227" t="s">
        <v>152</v>
      </c>
      <c r="M445" s="233"/>
      <c r="N445" s="234" t="s">
        <v>20</v>
      </c>
      <c r="O445" s="216" t="s">
        <v>48</v>
      </c>
      <c r="P445" s="217">
        <f>I445+J445</f>
        <v>0</v>
      </c>
      <c r="Q445" s="217">
        <f>ROUND(I445*H445,2)</f>
        <v>0</v>
      </c>
      <c r="R445" s="217">
        <f>ROUND(J445*H445,2)</f>
        <v>0</v>
      </c>
      <c r="S445" s="81"/>
      <c r="T445" s="218">
        <f>S445*H445</f>
        <v>0</v>
      </c>
      <c r="U445" s="218">
        <v>0.00020000000000000001</v>
      </c>
      <c r="V445" s="218">
        <f>U445*H445</f>
        <v>0.00020000000000000001</v>
      </c>
      <c r="W445" s="218">
        <v>0</v>
      </c>
      <c r="X445" s="219">
        <f>W445*H445</f>
        <v>0</v>
      </c>
      <c r="AR445" s="220" t="s">
        <v>379</v>
      </c>
      <c r="AT445" s="220" t="s">
        <v>185</v>
      </c>
      <c r="AU445" s="220" t="s">
        <v>153</v>
      </c>
      <c r="AY445" s="15" t="s">
        <v>145</v>
      </c>
      <c r="BE445" s="221">
        <f>IF(O445="základní",K445,0)</f>
        <v>0</v>
      </c>
      <c r="BF445" s="221">
        <f>IF(O445="snížená",K445,0)</f>
        <v>0</v>
      </c>
      <c r="BG445" s="221">
        <f>IF(O445="zákl. přenesená",K445,0)</f>
        <v>0</v>
      </c>
      <c r="BH445" s="221">
        <f>IF(O445="sníž. přenesená",K445,0)</f>
        <v>0</v>
      </c>
      <c r="BI445" s="221">
        <f>IF(O445="nulová",K445,0)</f>
        <v>0</v>
      </c>
      <c r="BJ445" s="15" t="s">
        <v>153</v>
      </c>
      <c r="BK445" s="221">
        <f>ROUND(P445*H445,2)</f>
        <v>0</v>
      </c>
      <c r="BL445" s="15" t="s">
        <v>446</v>
      </c>
      <c r="BM445" s="220" t="s">
        <v>953</v>
      </c>
    </row>
    <row r="446" s="1" customFormat="1">
      <c r="B446" s="36"/>
      <c r="C446" s="37"/>
      <c r="D446" s="222" t="s">
        <v>155</v>
      </c>
      <c r="E446" s="37"/>
      <c r="F446" s="223" t="s">
        <v>952</v>
      </c>
      <c r="G446" s="37"/>
      <c r="H446" s="37"/>
      <c r="I446" s="128"/>
      <c r="J446" s="128"/>
      <c r="K446" s="37"/>
      <c r="L446" s="37"/>
      <c r="M446" s="41"/>
      <c r="N446" s="224"/>
      <c r="O446" s="81"/>
      <c r="P446" s="81"/>
      <c r="Q446" s="81"/>
      <c r="R446" s="81"/>
      <c r="S446" s="81"/>
      <c r="T446" s="81"/>
      <c r="U446" s="81"/>
      <c r="V446" s="81"/>
      <c r="W446" s="81"/>
      <c r="X446" s="82"/>
      <c r="AT446" s="15" t="s">
        <v>155</v>
      </c>
      <c r="AU446" s="15" t="s">
        <v>153</v>
      </c>
    </row>
    <row r="447" s="1" customFormat="1" ht="24" customHeight="1">
      <c r="B447" s="36"/>
      <c r="C447" s="225" t="s">
        <v>954</v>
      </c>
      <c r="D447" s="225" t="s">
        <v>185</v>
      </c>
      <c r="E447" s="226" t="s">
        <v>955</v>
      </c>
      <c r="F447" s="227" t="s">
        <v>956</v>
      </c>
      <c r="G447" s="228" t="s">
        <v>182</v>
      </c>
      <c r="H447" s="229">
        <v>1</v>
      </c>
      <c r="I447" s="230"/>
      <c r="J447" s="231"/>
      <c r="K447" s="232">
        <f>ROUND(P447*H447,2)</f>
        <v>0</v>
      </c>
      <c r="L447" s="227" t="s">
        <v>152</v>
      </c>
      <c r="M447" s="233"/>
      <c r="N447" s="234" t="s">
        <v>20</v>
      </c>
      <c r="O447" s="216" t="s">
        <v>48</v>
      </c>
      <c r="P447" s="217">
        <f>I447+J447</f>
        <v>0</v>
      </c>
      <c r="Q447" s="217">
        <f>ROUND(I447*H447,2)</f>
        <v>0</v>
      </c>
      <c r="R447" s="217">
        <f>ROUND(J447*H447,2)</f>
        <v>0</v>
      </c>
      <c r="S447" s="81"/>
      <c r="T447" s="218">
        <f>S447*H447</f>
        <v>0</v>
      </c>
      <c r="U447" s="218">
        <v>0.00059999999999999995</v>
      </c>
      <c r="V447" s="218">
        <f>U447*H447</f>
        <v>0.00059999999999999995</v>
      </c>
      <c r="W447" s="218">
        <v>0</v>
      </c>
      <c r="X447" s="219">
        <f>W447*H447</f>
        <v>0</v>
      </c>
      <c r="AR447" s="220" t="s">
        <v>379</v>
      </c>
      <c r="AT447" s="220" t="s">
        <v>185</v>
      </c>
      <c r="AU447" s="220" t="s">
        <v>153</v>
      </c>
      <c r="AY447" s="15" t="s">
        <v>145</v>
      </c>
      <c r="BE447" s="221">
        <f>IF(O447="základní",K447,0)</f>
        <v>0</v>
      </c>
      <c r="BF447" s="221">
        <f>IF(O447="snížená",K447,0)</f>
        <v>0</v>
      </c>
      <c r="BG447" s="221">
        <f>IF(O447="zákl. přenesená",K447,0)</f>
        <v>0</v>
      </c>
      <c r="BH447" s="221">
        <f>IF(O447="sníž. přenesená",K447,0)</f>
        <v>0</v>
      </c>
      <c r="BI447" s="221">
        <f>IF(O447="nulová",K447,0)</f>
        <v>0</v>
      </c>
      <c r="BJ447" s="15" t="s">
        <v>153</v>
      </c>
      <c r="BK447" s="221">
        <f>ROUND(P447*H447,2)</f>
        <v>0</v>
      </c>
      <c r="BL447" s="15" t="s">
        <v>446</v>
      </c>
      <c r="BM447" s="220" t="s">
        <v>957</v>
      </c>
    </row>
    <row r="448" s="1" customFormat="1">
      <c r="B448" s="36"/>
      <c r="C448" s="37"/>
      <c r="D448" s="222" t="s">
        <v>155</v>
      </c>
      <c r="E448" s="37"/>
      <c r="F448" s="223" t="s">
        <v>956</v>
      </c>
      <c r="G448" s="37"/>
      <c r="H448" s="37"/>
      <c r="I448" s="128"/>
      <c r="J448" s="128"/>
      <c r="K448" s="37"/>
      <c r="L448" s="37"/>
      <c r="M448" s="41"/>
      <c r="N448" s="224"/>
      <c r="O448" s="81"/>
      <c r="P448" s="81"/>
      <c r="Q448" s="81"/>
      <c r="R448" s="81"/>
      <c r="S448" s="81"/>
      <c r="T448" s="81"/>
      <c r="U448" s="81"/>
      <c r="V448" s="81"/>
      <c r="W448" s="81"/>
      <c r="X448" s="82"/>
      <c r="AT448" s="15" t="s">
        <v>155</v>
      </c>
      <c r="AU448" s="15" t="s">
        <v>153</v>
      </c>
    </row>
    <row r="449" s="1" customFormat="1" ht="24" customHeight="1">
      <c r="B449" s="36"/>
      <c r="C449" s="225" t="s">
        <v>958</v>
      </c>
      <c r="D449" s="225" t="s">
        <v>185</v>
      </c>
      <c r="E449" s="226" t="s">
        <v>959</v>
      </c>
      <c r="F449" s="227" t="s">
        <v>960</v>
      </c>
      <c r="G449" s="228" t="s">
        <v>182</v>
      </c>
      <c r="H449" s="229">
        <v>2</v>
      </c>
      <c r="I449" s="230"/>
      <c r="J449" s="231"/>
      <c r="K449" s="232">
        <f>ROUND(P449*H449,2)</f>
        <v>0</v>
      </c>
      <c r="L449" s="227" t="s">
        <v>152</v>
      </c>
      <c r="M449" s="233"/>
      <c r="N449" s="234" t="s">
        <v>20</v>
      </c>
      <c r="O449" s="216" t="s">
        <v>48</v>
      </c>
      <c r="P449" s="217">
        <f>I449+J449</f>
        <v>0</v>
      </c>
      <c r="Q449" s="217">
        <f>ROUND(I449*H449,2)</f>
        <v>0</v>
      </c>
      <c r="R449" s="217">
        <f>ROUND(J449*H449,2)</f>
        <v>0</v>
      </c>
      <c r="S449" s="81"/>
      <c r="T449" s="218">
        <f>S449*H449</f>
        <v>0</v>
      </c>
      <c r="U449" s="218">
        <v>0.00069999999999999999</v>
      </c>
      <c r="V449" s="218">
        <f>U449*H449</f>
        <v>0.0014</v>
      </c>
      <c r="W449" s="218">
        <v>0</v>
      </c>
      <c r="X449" s="219">
        <f>W449*H449</f>
        <v>0</v>
      </c>
      <c r="AR449" s="220" t="s">
        <v>379</v>
      </c>
      <c r="AT449" s="220" t="s">
        <v>185</v>
      </c>
      <c r="AU449" s="220" t="s">
        <v>153</v>
      </c>
      <c r="AY449" s="15" t="s">
        <v>145</v>
      </c>
      <c r="BE449" s="221">
        <f>IF(O449="základní",K449,0)</f>
        <v>0</v>
      </c>
      <c r="BF449" s="221">
        <f>IF(O449="snížená",K449,0)</f>
        <v>0</v>
      </c>
      <c r="BG449" s="221">
        <f>IF(O449="zákl. přenesená",K449,0)</f>
        <v>0</v>
      </c>
      <c r="BH449" s="221">
        <f>IF(O449="sníž. přenesená",K449,0)</f>
        <v>0</v>
      </c>
      <c r="BI449" s="221">
        <f>IF(O449="nulová",K449,0)</f>
        <v>0</v>
      </c>
      <c r="BJ449" s="15" t="s">
        <v>153</v>
      </c>
      <c r="BK449" s="221">
        <f>ROUND(P449*H449,2)</f>
        <v>0</v>
      </c>
      <c r="BL449" s="15" t="s">
        <v>446</v>
      </c>
      <c r="BM449" s="220" t="s">
        <v>961</v>
      </c>
    </row>
    <row r="450" s="1" customFormat="1">
      <c r="B450" s="36"/>
      <c r="C450" s="37"/>
      <c r="D450" s="222" t="s">
        <v>155</v>
      </c>
      <c r="E450" s="37"/>
      <c r="F450" s="223" t="s">
        <v>960</v>
      </c>
      <c r="G450" s="37"/>
      <c r="H450" s="37"/>
      <c r="I450" s="128"/>
      <c r="J450" s="128"/>
      <c r="K450" s="37"/>
      <c r="L450" s="37"/>
      <c r="M450" s="41"/>
      <c r="N450" s="224"/>
      <c r="O450" s="81"/>
      <c r="P450" s="81"/>
      <c r="Q450" s="81"/>
      <c r="R450" s="81"/>
      <c r="S450" s="81"/>
      <c r="T450" s="81"/>
      <c r="U450" s="81"/>
      <c r="V450" s="81"/>
      <c r="W450" s="81"/>
      <c r="X450" s="82"/>
      <c r="AT450" s="15" t="s">
        <v>155</v>
      </c>
      <c r="AU450" s="15" t="s">
        <v>153</v>
      </c>
    </row>
    <row r="451" s="1" customFormat="1" ht="24" customHeight="1">
      <c r="B451" s="36"/>
      <c r="C451" s="225" t="s">
        <v>962</v>
      </c>
      <c r="D451" s="225" t="s">
        <v>185</v>
      </c>
      <c r="E451" s="226" t="s">
        <v>963</v>
      </c>
      <c r="F451" s="227" t="s">
        <v>964</v>
      </c>
      <c r="G451" s="228" t="s">
        <v>182</v>
      </c>
      <c r="H451" s="229">
        <v>1</v>
      </c>
      <c r="I451" s="230"/>
      <c r="J451" s="231"/>
      <c r="K451" s="232">
        <f>ROUND(P451*H451,2)</f>
        <v>0</v>
      </c>
      <c r="L451" s="227" t="s">
        <v>152</v>
      </c>
      <c r="M451" s="233"/>
      <c r="N451" s="234" t="s">
        <v>20</v>
      </c>
      <c r="O451" s="216" t="s">
        <v>48</v>
      </c>
      <c r="P451" s="217">
        <f>I451+J451</f>
        <v>0</v>
      </c>
      <c r="Q451" s="217">
        <f>ROUND(I451*H451,2)</f>
        <v>0</v>
      </c>
      <c r="R451" s="217">
        <f>ROUND(J451*H451,2)</f>
        <v>0</v>
      </c>
      <c r="S451" s="81"/>
      <c r="T451" s="218">
        <f>S451*H451</f>
        <v>0</v>
      </c>
      <c r="U451" s="218">
        <v>0.00020000000000000001</v>
      </c>
      <c r="V451" s="218">
        <f>U451*H451</f>
        <v>0.00020000000000000001</v>
      </c>
      <c r="W451" s="218">
        <v>0</v>
      </c>
      <c r="X451" s="219">
        <f>W451*H451</f>
        <v>0</v>
      </c>
      <c r="AR451" s="220" t="s">
        <v>379</v>
      </c>
      <c r="AT451" s="220" t="s">
        <v>185</v>
      </c>
      <c r="AU451" s="220" t="s">
        <v>153</v>
      </c>
      <c r="AY451" s="15" t="s">
        <v>145</v>
      </c>
      <c r="BE451" s="221">
        <f>IF(O451="základní",K451,0)</f>
        <v>0</v>
      </c>
      <c r="BF451" s="221">
        <f>IF(O451="snížená",K451,0)</f>
        <v>0</v>
      </c>
      <c r="BG451" s="221">
        <f>IF(O451="zákl. přenesená",K451,0)</f>
        <v>0</v>
      </c>
      <c r="BH451" s="221">
        <f>IF(O451="sníž. přenesená",K451,0)</f>
        <v>0</v>
      </c>
      <c r="BI451" s="221">
        <f>IF(O451="nulová",K451,0)</f>
        <v>0</v>
      </c>
      <c r="BJ451" s="15" t="s">
        <v>153</v>
      </c>
      <c r="BK451" s="221">
        <f>ROUND(P451*H451,2)</f>
        <v>0</v>
      </c>
      <c r="BL451" s="15" t="s">
        <v>446</v>
      </c>
      <c r="BM451" s="220" t="s">
        <v>965</v>
      </c>
    </row>
    <row r="452" s="1" customFormat="1">
      <c r="B452" s="36"/>
      <c r="C452" s="37"/>
      <c r="D452" s="222" t="s">
        <v>155</v>
      </c>
      <c r="E452" s="37"/>
      <c r="F452" s="223" t="s">
        <v>964</v>
      </c>
      <c r="G452" s="37"/>
      <c r="H452" s="37"/>
      <c r="I452" s="128"/>
      <c r="J452" s="128"/>
      <c r="K452" s="37"/>
      <c r="L452" s="37"/>
      <c r="M452" s="41"/>
      <c r="N452" s="224"/>
      <c r="O452" s="81"/>
      <c r="P452" s="81"/>
      <c r="Q452" s="81"/>
      <c r="R452" s="81"/>
      <c r="S452" s="81"/>
      <c r="T452" s="81"/>
      <c r="U452" s="81"/>
      <c r="V452" s="81"/>
      <c r="W452" s="81"/>
      <c r="X452" s="82"/>
      <c r="AT452" s="15" t="s">
        <v>155</v>
      </c>
      <c r="AU452" s="15" t="s">
        <v>153</v>
      </c>
    </row>
    <row r="453" s="1" customFormat="1" ht="24" customHeight="1">
      <c r="B453" s="36"/>
      <c r="C453" s="225" t="s">
        <v>966</v>
      </c>
      <c r="D453" s="225" t="s">
        <v>185</v>
      </c>
      <c r="E453" s="226" t="s">
        <v>967</v>
      </c>
      <c r="F453" s="227" t="s">
        <v>968</v>
      </c>
      <c r="G453" s="228" t="s">
        <v>182</v>
      </c>
      <c r="H453" s="229">
        <v>4</v>
      </c>
      <c r="I453" s="230"/>
      <c r="J453" s="231"/>
      <c r="K453" s="232">
        <f>ROUND(P453*H453,2)</f>
        <v>0</v>
      </c>
      <c r="L453" s="227" t="s">
        <v>152</v>
      </c>
      <c r="M453" s="233"/>
      <c r="N453" s="234" t="s">
        <v>20</v>
      </c>
      <c r="O453" s="216" t="s">
        <v>48</v>
      </c>
      <c r="P453" s="217">
        <f>I453+J453</f>
        <v>0</v>
      </c>
      <c r="Q453" s="217">
        <f>ROUND(I453*H453,2)</f>
        <v>0</v>
      </c>
      <c r="R453" s="217">
        <f>ROUND(J453*H453,2)</f>
        <v>0</v>
      </c>
      <c r="S453" s="81"/>
      <c r="T453" s="218">
        <f>S453*H453</f>
        <v>0</v>
      </c>
      <c r="U453" s="218">
        <v>6.0000000000000002E-05</v>
      </c>
      <c r="V453" s="218">
        <f>U453*H453</f>
        <v>0.00024000000000000001</v>
      </c>
      <c r="W453" s="218">
        <v>0</v>
      </c>
      <c r="X453" s="219">
        <f>W453*H453</f>
        <v>0</v>
      </c>
      <c r="AR453" s="220" t="s">
        <v>379</v>
      </c>
      <c r="AT453" s="220" t="s">
        <v>185</v>
      </c>
      <c r="AU453" s="220" t="s">
        <v>153</v>
      </c>
      <c r="AY453" s="15" t="s">
        <v>145</v>
      </c>
      <c r="BE453" s="221">
        <f>IF(O453="základní",K453,0)</f>
        <v>0</v>
      </c>
      <c r="BF453" s="221">
        <f>IF(O453="snížená",K453,0)</f>
        <v>0</v>
      </c>
      <c r="BG453" s="221">
        <f>IF(O453="zákl. přenesená",K453,0)</f>
        <v>0</v>
      </c>
      <c r="BH453" s="221">
        <f>IF(O453="sníž. přenesená",K453,0)</f>
        <v>0</v>
      </c>
      <c r="BI453" s="221">
        <f>IF(O453="nulová",K453,0)</f>
        <v>0</v>
      </c>
      <c r="BJ453" s="15" t="s">
        <v>153</v>
      </c>
      <c r="BK453" s="221">
        <f>ROUND(P453*H453,2)</f>
        <v>0</v>
      </c>
      <c r="BL453" s="15" t="s">
        <v>446</v>
      </c>
      <c r="BM453" s="220" t="s">
        <v>969</v>
      </c>
    </row>
    <row r="454" s="1" customFormat="1">
      <c r="B454" s="36"/>
      <c r="C454" s="37"/>
      <c r="D454" s="222" t="s">
        <v>155</v>
      </c>
      <c r="E454" s="37"/>
      <c r="F454" s="223" t="s">
        <v>968</v>
      </c>
      <c r="G454" s="37"/>
      <c r="H454" s="37"/>
      <c r="I454" s="128"/>
      <c r="J454" s="128"/>
      <c r="K454" s="37"/>
      <c r="L454" s="37"/>
      <c r="M454" s="41"/>
      <c r="N454" s="224"/>
      <c r="O454" s="81"/>
      <c r="P454" s="81"/>
      <c r="Q454" s="81"/>
      <c r="R454" s="81"/>
      <c r="S454" s="81"/>
      <c r="T454" s="81"/>
      <c r="U454" s="81"/>
      <c r="V454" s="81"/>
      <c r="W454" s="81"/>
      <c r="X454" s="82"/>
      <c r="AT454" s="15" t="s">
        <v>155</v>
      </c>
      <c r="AU454" s="15" t="s">
        <v>153</v>
      </c>
    </row>
    <row r="455" s="1" customFormat="1" ht="24" customHeight="1">
      <c r="B455" s="36"/>
      <c r="C455" s="225" t="s">
        <v>970</v>
      </c>
      <c r="D455" s="225" t="s">
        <v>185</v>
      </c>
      <c r="E455" s="226" t="s">
        <v>971</v>
      </c>
      <c r="F455" s="227" t="s">
        <v>972</v>
      </c>
      <c r="G455" s="228" t="s">
        <v>182</v>
      </c>
      <c r="H455" s="229">
        <v>4</v>
      </c>
      <c r="I455" s="230"/>
      <c r="J455" s="231"/>
      <c r="K455" s="232">
        <f>ROUND(P455*H455,2)</f>
        <v>0</v>
      </c>
      <c r="L455" s="227" t="s">
        <v>152</v>
      </c>
      <c r="M455" s="233"/>
      <c r="N455" s="234" t="s">
        <v>20</v>
      </c>
      <c r="O455" s="216" t="s">
        <v>48</v>
      </c>
      <c r="P455" s="217">
        <f>I455+J455</f>
        <v>0</v>
      </c>
      <c r="Q455" s="217">
        <f>ROUND(I455*H455,2)</f>
        <v>0</v>
      </c>
      <c r="R455" s="217">
        <f>ROUND(J455*H455,2)</f>
        <v>0</v>
      </c>
      <c r="S455" s="81"/>
      <c r="T455" s="218">
        <f>S455*H455</f>
        <v>0</v>
      </c>
      <c r="U455" s="218">
        <v>0.00024000000000000001</v>
      </c>
      <c r="V455" s="218">
        <f>U455*H455</f>
        <v>0.00096000000000000002</v>
      </c>
      <c r="W455" s="218">
        <v>0</v>
      </c>
      <c r="X455" s="219">
        <f>W455*H455</f>
        <v>0</v>
      </c>
      <c r="AR455" s="220" t="s">
        <v>379</v>
      </c>
      <c r="AT455" s="220" t="s">
        <v>185</v>
      </c>
      <c r="AU455" s="220" t="s">
        <v>153</v>
      </c>
      <c r="AY455" s="15" t="s">
        <v>145</v>
      </c>
      <c r="BE455" s="221">
        <f>IF(O455="základní",K455,0)</f>
        <v>0</v>
      </c>
      <c r="BF455" s="221">
        <f>IF(O455="snížená",K455,0)</f>
        <v>0</v>
      </c>
      <c r="BG455" s="221">
        <f>IF(O455="zákl. přenesená",K455,0)</f>
        <v>0</v>
      </c>
      <c r="BH455" s="221">
        <f>IF(O455="sníž. přenesená",K455,0)</f>
        <v>0</v>
      </c>
      <c r="BI455" s="221">
        <f>IF(O455="nulová",K455,0)</f>
        <v>0</v>
      </c>
      <c r="BJ455" s="15" t="s">
        <v>153</v>
      </c>
      <c r="BK455" s="221">
        <f>ROUND(P455*H455,2)</f>
        <v>0</v>
      </c>
      <c r="BL455" s="15" t="s">
        <v>446</v>
      </c>
      <c r="BM455" s="220" t="s">
        <v>973</v>
      </c>
    </row>
    <row r="456" s="1" customFormat="1">
      <c r="B456" s="36"/>
      <c r="C456" s="37"/>
      <c r="D456" s="222" t="s">
        <v>155</v>
      </c>
      <c r="E456" s="37"/>
      <c r="F456" s="223" t="s">
        <v>974</v>
      </c>
      <c r="G456" s="37"/>
      <c r="H456" s="37"/>
      <c r="I456" s="128"/>
      <c r="J456" s="128"/>
      <c r="K456" s="37"/>
      <c r="L456" s="37"/>
      <c r="M456" s="41"/>
      <c r="N456" s="224"/>
      <c r="O456" s="81"/>
      <c r="P456" s="81"/>
      <c r="Q456" s="81"/>
      <c r="R456" s="81"/>
      <c r="S456" s="81"/>
      <c r="T456" s="81"/>
      <c r="U456" s="81"/>
      <c r="V456" s="81"/>
      <c r="W456" s="81"/>
      <c r="X456" s="82"/>
      <c r="AT456" s="15" t="s">
        <v>155</v>
      </c>
      <c r="AU456" s="15" t="s">
        <v>153</v>
      </c>
    </row>
    <row r="457" s="1" customFormat="1" ht="24" customHeight="1">
      <c r="B457" s="36"/>
      <c r="C457" s="225" t="s">
        <v>975</v>
      </c>
      <c r="D457" s="225" t="s">
        <v>185</v>
      </c>
      <c r="E457" s="226" t="s">
        <v>976</v>
      </c>
      <c r="F457" s="227" t="s">
        <v>977</v>
      </c>
      <c r="G457" s="228" t="s">
        <v>182</v>
      </c>
      <c r="H457" s="229">
        <v>1</v>
      </c>
      <c r="I457" s="230"/>
      <c r="J457" s="231"/>
      <c r="K457" s="232">
        <f>ROUND(P457*H457,2)</f>
        <v>0</v>
      </c>
      <c r="L457" s="227" t="s">
        <v>152</v>
      </c>
      <c r="M457" s="233"/>
      <c r="N457" s="234" t="s">
        <v>20</v>
      </c>
      <c r="O457" s="216" t="s">
        <v>48</v>
      </c>
      <c r="P457" s="217">
        <f>I457+J457</f>
        <v>0</v>
      </c>
      <c r="Q457" s="217">
        <f>ROUND(I457*H457,2)</f>
        <v>0</v>
      </c>
      <c r="R457" s="217">
        <f>ROUND(J457*H457,2)</f>
        <v>0</v>
      </c>
      <c r="S457" s="81"/>
      <c r="T457" s="218">
        <f>S457*H457</f>
        <v>0</v>
      </c>
      <c r="U457" s="218">
        <v>0.00080000000000000004</v>
      </c>
      <c r="V457" s="218">
        <f>U457*H457</f>
        <v>0.00080000000000000004</v>
      </c>
      <c r="W457" s="218">
        <v>0</v>
      </c>
      <c r="X457" s="219">
        <f>W457*H457</f>
        <v>0</v>
      </c>
      <c r="AR457" s="220" t="s">
        <v>379</v>
      </c>
      <c r="AT457" s="220" t="s">
        <v>185</v>
      </c>
      <c r="AU457" s="220" t="s">
        <v>153</v>
      </c>
      <c r="AY457" s="15" t="s">
        <v>145</v>
      </c>
      <c r="BE457" s="221">
        <f>IF(O457="základní",K457,0)</f>
        <v>0</v>
      </c>
      <c r="BF457" s="221">
        <f>IF(O457="snížená",K457,0)</f>
        <v>0</v>
      </c>
      <c r="BG457" s="221">
        <f>IF(O457="zákl. přenesená",K457,0)</f>
        <v>0</v>
      </c>
      <c r="BH457" s="221">
        <f>IF(O457="sníž. přenesená",K457,0)</f>
        <v>0</v>
      </c>
      <c r="BI457" s="221">
        <f>IF(O457="nulová",K457,0)</f>
        <v>0</v>
      </c>
      <c r="BJ457" s="15" t="s">
        <v>153</v>
      </c>
      <c r="BK457" s="221">
        <f>ROUND(P457*H457,2)</f>
        <v>0</v>
      </c>
      <c r="BL457" s="15" t="s">
        <v>446</v>
      </c>
      <c r="BM457" s="220" t="s">
        <v>978</v>
      </c>
    </row>
    <row r="458" s="1" customFormat="1">
      <c r="B458" s="36"/>
      <c r="C458" s="37"/>
      <c r="D458" s="222" t="s">
        <v>155</v>
      </c>
      <c r="E458" s="37"/>
      <c r="F458" s="223" t="s">
        <v>977</v>
      </c>
      <c r="G458" s="37"/>
      <c r="H458" s="37"/>
      <c r="I458" s="128"/>
      <c r="J458" s="128"/>
      <c r="K458" s="37"/>
      <c r="L458" s="37"/>
      <c r="M458" s="41"/>
      <c r="N458" s="224"/>
      <c r="O458" s="81"/>
      <c r="P458" s="81"/>
      <c r="Q458" s="81"/>
      <c r="R458" s="81"/>
      <c r="S458" s="81"/>
      <c r="T458" s="81"/>
      <c r="U458" s="81"/>
      <c r="V458" s="81"/>
      <c r="W458" s="81"/>
      <c r="X458" s="82"/>
      <c r="AT458" s="15" t="s">
        <v>155</v>
      </c>
      <c r="AU458" s="15" t="s">
        <v>153</v>
      </c>
    </row>
    <row r="459" s="1" customFormat="1" ht="24" customHeight="1">
      <c r="B459" s="36"/>
      <c r="C459" s="208" t="s">
        <v>979</v>
      </c>
      <c r="D459" s="208" t="s">
        <v>148</v>
      </c>
      <c r="E459" s="209" t="s">
        <v>980</v>
      </c>
      <c r="F459" s="210" t="s">
        <v>981</v>
      </c>
      <c r="G459" s="211" t="s">
        <v>182</v>
      </c>
      <c r="H459" s="212">
        <v>1</v>
      </c>
      <c r="I459" s="213"/>
      <c r="J459" s="213"/>
      <c r="K459" s="214">
        <f>ROUND(P459*H459,2)</f>
        <v>0</v>
      </c>
      <c r="L459" s="210" t="s">
        <v>152</v>
      </c>
      <c r="M459" s="41"/>
      <c r="N459" s="215" t="s">
        <v>20</v>
      </c>
      <c r="O459" s="216" t="s">
        <v>48</v>
      </c>
      <c r="P459" s="217">
        <f>I459+J459</f>
        <v>0</v>
      </c>
      <c r="Q459" s="217">
        <f>ROUND(I459*H459,2)</f>
        <v>0</v>
      </c>
      <c r="R459" s="217">
        <f>ROUND(J459*H459,2)</f>
        <v>0</v>
      </c>
      <c r="S459" s="81"/>
      <c r="T459" s="218">
        <f>S459*H459</f>
        <v>0</v>
      </c>
      <c r="U459" s="218">
        <v>0.00124</v>
      </c>
      <c r="V459" s="218">
        <f>U459*H459</f>
        <v>0.00124</v>
      </c>
      <c r="W459" s="218">
        <v>0</v>
      </c>
      <c r="X459" s="219">
        <f>W459*H459</f>
        <v>0</v>
      </c>
      <c r="AR459" s="220" t="s">
        <v>446</v>
      </c>
      <c r="AT459" s="220" t="s">
        <v>148</v>
      </c>
      <c r="AU459" s="220" t="s">
        <v>153</v>
      </c>
      <c r="AY459" s="15" t="s">
        <v>145</v>
      </c>
      <c r="BE459" s="221">
        <f>IF(O459="základní",K459,0)</f>
        <v>0</v>
      </c>
      <c r="BF459" s="221">
        <f>IF(O459="snížená",K459,0)</f>
        <v>0</v>
      </c>
      <c r="BG459" s="221">
        <f>IF(O459="zákl. přenesená",K459,0)</f>
        <v>0</v>
      </c>
      <c r="BH459" s="221">
        <f>IF(O459="sníž. přenesená",K459,0)</f>
        <v>0</v>
      </c>
      <c r="BI459" s="221">
        <f>IF(O459="nulová",K459,0)</f>
        <v>0</v>
      </c>
      <c r="BJ459" s="15" t="s">
        <v>153</v>
      </c>
      <c r="BK459" s="221">
        <f>ROUND(P459*H459,2)</f>
        <v>0</v>
      </c>
      <c r="BL459" s="15" t="s">
        <v>446</v>
      </c>
      <c r="BM459" s="220" t="s">
        <v>982</v>
      </c>
    </row>
    <row r="460" s="1" customFormat="1">
      <c r="B460" s="36"/>
      <c r="C460" s="37"/>
      <c r="D460" s="222" t="s">
        <v>155</v>
      </c>
      <c r="E460" s="37"/>
      <c r="F460" s="223" t="s">
        <v>983</v>
      </c>
      <c r="G460" s="37"/>
      <c r="H460" s="37"/>
      <c r="I460" s="128"/>
      <c r="J460" s="128"/>
      <c r="K460" s="37"/>
      <c r="L460" s="37"/>
      <c r="M460" s="41"/>
      <c r="N460" s="224"/>
      <c r="O460" s="81"/>
      <c r="P460" s="81"/>
      <c r="Q460" s="81"/>
      <c r="R460" s="81"/>
      <c r="S460" s="81"/>
      <c r="T460" s="81"/>
      <c r="U460" s="81"/>
      <c r="V460" s="81"/>
      <c r="W460" s="81"/>
      <c r="X460" s="82"/>
      <c r="AT460" s="15" t="s">
        <v>155</v>
      </c>
      <c r="AU460" s="15" t="s">
        <v>153</v>
      </c>
    </row>
    <row r="461" s="1" customFormat="1" ht="24" customHeight="1">
      <c r="B461" s="36"/>
      <c r="C461" s="208" t="s">
        <v>984</v>
      </c>
      <c r="D461" s="208" t="s">
        <v>148</v>
      </c>
      <c r="E461" s="209" t="s">
        <v>985</v>
      </c>
      <c r="F461" s="210" t="s">
        <v>986</v>
      </c>
      <c r="G461" s="211" t="s">
        <v>182</v>
      </c>
      <c r="H461" s="212">
        <v>2</v>
      </c>
      <c r="I461" s="213"/>
      <c r="J461" s="213"/>
      <c r="K461" s="214">
        <f>ROUND(P461*H461,2)</f>
        <v>0</v>
      </c>
      <c r="L461" s="210" t="s">
        <v>152</v>
      </c>
      <c r="M461" s="41"/>
      <c r="N461" s="215" t="s">
        <v>20</v>
      </c>
      <c r="O461" s="216" t="s">
        <v>48</v>
      </c>
      <c r="P461" s="217">
        <f>I461+J461</f>
        <v>0</v>
      </c>
      <c r="Q461" s="217">
        <f>ROUND(I461*H461,2)</f>
        <v>0</v>
      </c>
      <c r="R461" s="217">
        <f>ROUND(J461*H461,2)</f>
        <v>0</v>
      </c>
      <c r="S461" s="81"/>
      <c r="T461" s="218">
        <f>S461*H461</f>
        <v>0</v>
      </c>
      <c r="U461" s="218">
        <v>0.00051999999999999995</v>
      </c>
      <c r="V461" s="218">
        <f>U461*H461</f>
        <v>0.0010399999999999999</v>
      </c>
      <c r="W461" s="218">
        <v>0</v>
      </c>
      <c r="X461" s="219">
        <f>W461*H461</f>
        <v>0</v>
      </c>
      <c r="AR461" s="220" t="s">
        <v>446</v>
      </c>
      <c r="AT461" s="220" t="s">
        <v>148</v>
      </c>
      <c r="AU461" s="220" t="s">
        <v>153</v>
      </c>
      <c r="AY461" s="15" t="s">
        <v>145</v>
      </c>
      <c r="BE461" s="221">
        <f>IF(O461="základní",K461,0)</f>
        <v>0</v>
      </c>
      <c r="BF461" s="221">
        <f>IF(O461="snížená",K461,0)</f>
        <v>0</v>
      </c>
      <c r="BG461" s="221">
        <f>IF(O461="zákl. přenesená",K461,0)</f>
        <v>0</v>
      </c>
      <c r="BH461" s="221">
        <f>IF(O461="sníž. přenesená",K461,0)</f>
        <v>0</v>
      </c>
      <c r="BI461" s="221">
        <f>IF(O461="nulová",K461,0)</f>
        <v>0</v>
      </c>
      <c r="BJ461" s="15" t="s">
        <v>153</v>
      </c>
      <c r="BK461" s="221">
        <f>ROUND(P461*H461,2)</f>
        <v>0</v>
      </c>
      <c r="BL461" s="15" t="s">
        <v>446</v>
      </c>
      <c r="BM461" s="220" t="s">
        <v>987</v>
      </c>
    </row>
    <row r="462" s="1" customFormat="1">
      <c r="B462" s="36"/>
      <c r="C462" s="37"/>
      <c r="D462" s="222" t="s">
        <v>155</v>
      </c>
      <c r="E462" s="37"/>
      <c r="F462" s="223" t="s">
        <v>986</v>
      </c>
      <c r="G462" s="37"/>
      <c r="H462" s="37"/>
      <c r="I462" s="128"/>
      <c r="J462" s="128"/>
      <c r="K462" s="37"/>
      <c r="L462" s="37"/>
      <c r="M462" s="41"/>
      <c r="N462" s="224"/>
      <c r="O462" s="81"/>
      <c r="P462" s="81"/>
      <c r="Q462" s="81"/>
      <c r="R462" s="81"/>
      <c r="S462" s="81"/>
      <c r="T462" s="81"/>
      <c r="U462" s="81"/>
      <c r="V462" s="81"/>
      <c r="W462" s="81"/>
      <c r="X462" s="82"/>
      <c r="AT462" s="15" t="s">
        <v>155</v>
      </c>
      <c r="AU462" s="15" t="s">
        <v>153</v>
      </c>
    </row>
    <row r="463" s="1" customFormat="1" ht="24" customHeight="1">
      <c r="B463" s="36"/>
      <c r="C463" s="208" t="s">
        <v>988</v>
      </c>
      <c r="D463" s="208" t="s">
        <v>148</v>
      </c>
      <c r="E463" s="209" t="s">
        <v>989</v>
      </c>
      <c r="F463" s="210" t="s">
        <v>990</v>
      </c>
      <c r="G463" s="211" t="s">
        <v>182</v>
      </c>
      <c r="H463" s="212">
        <v>1</v>
      </c>
      <c r="I463" s="213"/>
      <c r="J463" s="213"/>
      <c r="K463" s="214">
        <f>ROUND(P463*H463,2)</f>
        <v>0</v>
      </c>
      <c r="L463" s="210" t="s">
        <v>152</v>
      </c>
      <c r="M463" s="41"/>
      <c r="N463" s="215" t="s">
        <v>20</v>
      </c>
      <c r="O463" s="216" t="s">
        <v>48</v>
      </c>
      <c r="P463" s="217">
        <f>I463+J463</f>
        <v>0</v>
      </c>
      <c r="Q463" s="217">
        <f>ROUND(I463*H463,2)</f>
        <v>0</v>
      </c>
      <c r="R463" s="217">
        <f>ROUND(J463*H463,2)</f>
        <v>0</v>
      </c>
      <c r="S463" s="81"/>
      <c r="T463" s="218">
        <f>S463*H463</f>
        <v>0</v>
      </c>
      <c r="U463" s="218">
        <v>0.00147</v>
      </c>
      <c r="V463" s="218">
        <f>U463*H463</f>
        <v>0.00147</v>
      </c>
      <c r="W463" s="218">
        <v>0</v>
      </c>
      <c r="X463" s="219">
        <f>W463*H463</f>
        <v>0</v>
      </c>
      <c r="AR463" s="220" t="s">
        <v>446</v>
      </c>
      <c r="AT463" s="220" t="s">
        <v>148</v>
      </c>
      <c r="AU463" s="220" t="s">
        <v>153</v>
      </c>
      <c r="AY463" s="15" t="s">
        <v>145</v>
      </c>
      <c r="BE463" s="221">
        <f>IF(O463="základní",K463,0)</f>
        <v>0</v>
      </c>
      <c r="BF463" s="221">
        <f>IF(O463="snížená",K463,0)</f>
        <v>0</v>
      </c>
      <c r="BG463" s="221">
        <f>IF(O463="zákl. přenesená",K463,0)</f>
        <v>0</v>
      </c>
      <c r="BH463" s="221">
        <f>IF(O463="sníž. přenesená",K463,0)</f>
        <v>0</v>
      </c>
      <c r="BI463" s="221">
        <f>IF(O463="nulová",K463,0)</f>
        <v>0</v>
      </c>
      <c r="BJ463" s="15" t="s">
        <v>153</v>
      </c>
      <c r="BK463" s="221">
        <f>ROUND(P463*H463,2)</f>
        <v>0</v>
      </c>
      <c r="BL463" s="15" t="s">
        <v>446</v>
      </c>
      <c r="BM463" s="220" t="s">
        <v>991</v>
      </c>
    </row>
    <row r="464" s="1" customFormat="1">
      <c r="B464" s="36"/>
      <c r="C464" s="37"/>
      <c r="D464" s="222" t="s">
        <v>155</v>
      </c>
      <c r="E464" s="37"/>
      <c r="F464" s="223" t="s">
        <v>992</v>
      </c>
      <c r="G464" s="37"/>
      <c r="H464" s="37"/>
      <c r="I464" s="128"/>
      <c r="J464" s="128"/>
      <c r="K464" s="37"/>
      <c r="L464" s="37"/>
      <c r="M464" s="41"/>
      <c r="N464" s="224"/>
      <c r="O464" s="81"/>
      <c r="P464" s="81"/>
      <c r="Q464" s="81"/>
      <c r="R464" s="81"/>
      <c r="S464" s="81"/>
      <c r="T464" s="81"/>
      <c r="U464" s="81"/>
      <c r="V464" s="81"/>
      <c r="W464" s="81"/>
      <c r="X464" s="82"/>
      <c r="AT464" s="15" t="s">
        <v>155</v>
      </c>
      <c r="AU464" s="15" t="s">
        <v>153</v>
      </c>
    </row>
    <row r="465" s="1" customFormat="1" ht="24" customHeight="1">
      <c r="B465" s="36"/>
      <c r="C465" s="208" t="s">
        <v>993</v>
      </c>
      <c r="D465" s="208" t="s">
        <v>148</v>
      </c>
      <c r="E465" s="209" t="s">
        <v>994</v>
      </c>
      <c r="F465" s="210" t="s">
        <v>995</v>
      </c>
      <c r="G465" s="211" t="s">
        <v>188</v>
      </c>
      <c r="H465" s="212">
        <v>0.010999999999999999</v>
      </c>
      <c r="I465" s="213"/>
      <c r="J465" s="213"/>
      <c r="K465" s="214">
        <f>ROUND(P465*H465,2)</f>
        <v>0</v>
      </c>
      <c r="L465" s="210" t="s">
        <v>152</v>
      </c>
      <c r="M465" s="41"/>
      <c r="N465" s="215" t="s">
        <v>20</v>
      </c>
      <c r="O465" s="216" t="s">
        <v>48</v>
      </c>
      <c r="P465" s="217">
        <f>I465+J465</f>
        <v>0</v>
      </c>
      <c r="Q465" s="217">
        <f>ROUND(I465*H465,2)</f>
        <v>0</v>
      </c>
      <c r="R465" s="217">
        <f>ROUND(J465*H465,2)</f>
        <v>0</v>
      </c>
      <c r="S465" s="81"/>
      <c r="T465" s="218">
        <f>S465*H465</f>
        <v>0</v>
      </c>
      <c r="U465" s="218">
        <v>0</v>
      </c>
      <c r="V465" s="218">
        <f>U465*H465</f>
        <v>0</v>
      </c>
      <c r="W465" s="218">
        <v>0</v>
      </c>
      <c r="X465" s="219">
        <f>W465*H465</f>
        <v>0</v>
      </c>
      <c r="AR465" s="220" t="s">
        <v>446</v>
      </c>
      <c r="AT465" s="220" t="s">
        <v>148</v>
      </c>
      <c r="AU465" s="220" t="s">
        <v>153</v>
      </c>
      <c r="AY465" s="15" t="s">
        <v>145</v>
      </c>
      <c r="BE465" s="221">
        <f>IF(O465="základní",K465,0)</f>
        <v>0</v>
      </c>
      <c r="BF465" s="221">
        <f>IF(O465="snížená",K465,0)</f>
        <v>0</v>
      </c>
      <c r="BG465" s="221">
        <f>IF(O465="zákl. přenesená",K465,0)</f>
        <v>0</v>
      </c>
      <c r="BH465" s="221">
        <f>IF(O465="sníž. přenesená",K465,0)</f>
        <v>0</v>
      </c>
      <c r="BI465" s="221">
        <f>IF(O465="nulová",K465,0)</f>
        <v>0</v>
      </c>
      <c r="BJ465" s="15" t="s">
        <v>153</v>
      </c>
      <c r="BK465" s="221">
        <f>ROUND(P465*H465,2)</f>
        <v>0</v>
      </c>
      <c r="BL465" s="15" t="s">
        <v>446</v>
      </c>
      <c r="BM465" s="220" t="s">
        <v>996</v>
      </c>
    </row>
    <row r="466" s="1" customFormat="1">
      <c r="B466" s="36"/>
      <c r="C466" s="37"/>
      <c r="D466" s="222" t="s">
        <v>155</v>
      </c>
      <c r="E466" s="37"/>
      <c r="F466" s="223" t="s">
        <v>997</v>
      </c>
      <c r="G466" s="37"/>
      <c r="H466" s="37"/>
      <c r="I466" s="128"/>
      <c r="J466" s="128"/>
      <c r="K466" s="37"/>
      <c r="L466" s="37"/>
      <c r="M466" s="41"/>
      <c r="N466" s="224"/>
      <c r="O466" s="81"/>
      <c r="P466" s="81"/>
      <c r="Q466" s="81"/>
      <c r="R466" s="81"/>
      <c r="S466" s="81"/>
      <c r="T466" s="81"/>
      <c r="U466" s="81"/>
      <c r="V466" s="81"/>
      <c r="W466" s="81"/>
      <c r="X466" s="82"/>
      <c r="AT466" s="15" t="s">
        <v>155</v>
      </c>
      <c r="AU466" s="15" t="s">
        <v>153</v>
      </c>
    </row>
    <row r="467" s="11" customFormat="1" ht="22.8" customHeight="1">
      <c r="B467" s="191"/>
      <c r="C467" s="192"/>
      <c r="D467" s="193" t="s">
        <v>77</v>
      </c>
      <c r="E467" s="206" t="s">
        <v>998</v>
      </c>
      <c r="F467" s="206" t="s">
        <v>999</v>
      </c>
      <c r="G467" s="192"/>
      <c r="H467" s="192"/>
      <c r="I467" s="195"/>
      <c r="J467" s="195"/>
      <c r="K467" s="207">
        <f>BK467</f>
        <v>0</v>
      </c>
      <c r="L467" s="192"/>
      <c r="M467" s="197"/>
      <c r="N467" s="198"/>
      <c r="O467" s="199"/>
      <c r="P467" s="199"/>
      <c r="Q467" s="200">
        <f>SUM(Q468:Q501)</f>
        <v>0</v>
      </c>
      <c r="R467" s="200">
        <f>SUM(R468:R501)</f>
        <v>0</v>
      </c>
      <c r="S467" s="199"/>
      <c r="T467" s="201">
        <f>SUM(T468:T501)</f>
        <v>0</v>
      </c>
      <c r="U467" s="199"/>
      <c r="V467" s="201">
        <f>SUM(V468:V501)</f>
        <v>1.1151599999999999</v>
      </c>
      <c r="W467" s="199"/>
      <c r="X467" s="202">
        <f>SUM(X468:X501)</f>
        <v>0.17451</v>
      </c>
      <c r="AR467" s="203" t="s">
        <v>153</v>
      </c>
      <c r="AT467" s="204" t="s">
        <v>77</v>
      </c>
      <c r="AU467" s="204" t="s">
        <v>83</v>
      </c>
      <c r="AY467" s="203" t="s">
        <v>145</v>
      </c>
      <c r="BK467" s="205">
        <f>SUM(BK468:BK501)</f>
        <v>0</v>
      </c>
    </row>
    <row r="468" s="1" customFormat="1" ht="24" customHeight="1">
      <c r="B468" s="36"/>
      <c r="C468" s="208" t="s">
        <v>1000</v>
      </c>
      <c r="D468" s="208" t="s">
        <v>148</v>
      </c>
      <c r="E468" s="209" t="s">
        <v>1001</v>
      </c>
      <c r="F468" s="210" t="s">
        <v>1002</v>
      </c>
      <c r="G468" s="211" t="s">
        <v>182</v>
      </c>
      <c r="H468" s="212">
        <v>7</v>
      </c>
      <c r="I468" s="213"/>
      <c r="J468" s="213"/>
      <c r="K468" s="214">
        <f>ROUND(P468*H468,2)</f>
        <v>0</v>
      </c>
      <c r="L468" s="210" t="s">
        <v>152</v>
      </c>
      <c r="M468" s="41"/>
      <c r="N468" s="215" t="s">
        <v>20</v>
      </c>
      <c r="O468" s="216" t="s">
        <v>48</v>
      </c>
      <c r="P468" s="217">
        <f>I468+J468</f>
        <v>0</v>
      </c>
      <c r="Q468" s="217">
        <f>ROUND(I468*H468,2)</f>
        <v>0</v>
      </c>
      <c r="R468" s="217">
        <f>ROUND(J468*H468,2)</f>
        <v>0</v>
      </c>
      <c r="S468" s="81"/>
      <c r="T468" s="218">
        <f>S468*H468</f>
        <v>0</v>
      </c>
      <c r="U468" s="218">
        <v>8.0000000000000007E-05</v>
      </c>
      <c r="V468" s="218">
        <f>U468*H468</f>
        <v>0.00056000000000000006</v>
      </c>
      <c r="W468" s="218">
        <v>0.024930000000000001</v>
      </c>
      <c r="X468" s="219">
        <f>W468*H468</f>
        <v>0.17451</v>
      </c>
      <c r="AR468" s="220" t="s">
        <v>446</v>
      </c>
      <c r="AT468" s="220" t="s">
        <v>148</v>
      </c>
      <c r="AU468" s="220" t="s">
        <v>153</v>
      </c>
      <c r="AY468" s="15" t="s">
        <v>145</v>
      </c>
      <c r="BE468" s="221">
        <f>IF(O468="základní",K468,0)</f>
        <v>0</v>
      </c>
      <c r="BF468" s="221">
        <f>IF(O468="snížená",K468,0)</f>
        <v>0</v>
      </c>
      <c r="BG468" s="221">
        <f>IF(O468="zákl. přenesená",K468,0)</f>
        <v>0</v>
      </c>
      <c r="BH468" s="221">
        <f>IF(O468="sníž. přenesená",K468,0)</f>
        <v>0</v>
      </c>
      <c r="BI468" s="221">
        <f>IF(O468="nulová",K468,0)</f>
        <v>0</v>
      </c>
      <c r="BJ468" s="15" t="s">
        <v>153</v>
      </c>
      <c r="BK468" s="221">
        <f>ROUND(P468*H468,2)</f>
        <v>0</v>
      </c>
      <c r="BL468" s="15" t="s">
        <v>446</v>
      </c>
      <c r="BM468" s="220" t="s">
        <v>1003</v>
      </c>
    </row>
    <row r="469" s="1" customFormat="1">
      <c r="B469" s="36"/>
      <c r="C469" s="37"/>
      <c r="D469" s="222" t="s">
        <v>155</v>
      </c>
      <c r="E469" s="37"/>
      <c r="F469" s="223" t="s">
        <v>1004</v>
      </c>
      <c r="G469" s="37"/>
      <c r="H469" s="37"/>
      <c r="I469" s="128"/>
      <c r="J469" s="128"/>
      <c r="K469" s="37"/>
      <c r="L469" s="37"/>
      <c r="M469" s="41"/>
      <c r="N469" s="224"/>
      <c r="O469" s="81"/>
      <c r="P469" s="81"/>
      <c r="Q469" s="81"/>
      <c r="R469" s="81"/>
      <c r="S469" s="81"/>
      <c r="T469" s="81"/>
      <c r="U469" s="81"/>
      <c r="V469" s="81"/>
      <c r="W469" s="81"/>
      <c r="X469" s="82"/>
      <c r="AT469" s="15" t="s">
        <v>155</v>
      </c>
      <c r="AU469" s="15" t="s">
        <v>153</v>
      </c>
    </row>
    <row r="470" s="1" customFormat="1" ht="24" customHeight="1">
      <c r="B470" s="36"/>
      <c r="C470" s="208" t="s">
        <v>1005</v>
      </c>
      <c r="D470" s="208" t="s">
        <v>148</v>
      </c>
      <c r="E470" s="209" t="s">
        <v>1006</v>
      </c>
      <c r="F470" s="210" t="s">
        <v>1007</v>
      </c>
      <c r="G470" s="211" t="s">
        <v>182</v>
      </c>
      <c r="H470" s="212">
        <v>43</v>
      </c>
      <c r="I470" s="213"/>
      <c r="J470" s="213"/>
      <c r="K470" s="214">
        <f>ROUND(P470*H470,2)</f>
        <v>0</v>
      </c>
      <c r="L470" s="210" t="s">
        <v>152</v>
      </c>
      <c r="M470" s="41"/>
      <c r="N470" s="215" t="s">
        <v>20</v>
      </c>
      <c r="O470" s="216" t="s">
        <v>48</v>
      </c>
      <c r="P470" s="217">
        <f>I470+J470</f>
        <v>0</v>
      </c>
      <c r="Q470" s="217">
        <f>ROUND(I470*H470,2)</f>
        <v>0</v>
      </c>
      <c r="R470" s="217">
        <f>ROUND(J470*H470,2)</f>
        <v>0</v>
      </c>
      <c r="S470" s="81"/>
      <c r="T470" s="218">
        <f>S470*H470</f>
        <v>0</v>
      </c>
      <c r="U470" s="218">
        <v>0</v>
      </c>
      <c r="V470" s="218">
        <f>U470*H470</f>
        <v>0</v>
      </c>
      <c r="W470" s="218">
        <v>0</v>
      </c>
      <c r="X470" s="219">
        <f>W470*H470</f>
        <v>0</v>
      </c>
      <c r="AR470" s="220" t="s">
        <v>446</v>
      </c>
      <c r="AT470" s="220" t="s">
        <v>148</v>
      </c>
      <c r="AU470" s="220" t="s">
        <v>153</v>
      </c>
      <c r="AY470" s="15" t="s">
        <v>145</v>
      </c>
      <c r="BE470" s="221">
        <f>IF(O470="základní",K470,0)</f>
        <v>0</v>
      </c>
      <c r="BF470" s="221">
        <f>IF(O470="snížená",K470,0)</f>
        <v>0</v>
      </c>
      <c r="BG470" s="221">
        <f>IF(O470="zákl. přenesená",K470,0)</f>
        <v>0</v>
      </c>
      <c r="BH470" s="221">
        <f>IF(O470="sníž. přenesená",K470,0)</f>
        <v>0</v>
      </c>
      <c r="BI470" s="221">
        <f>IF(O470="nulová",K470,0)</f>
        <v>0</v>
      </c>
      <c r="BJ470" s="15" t="s">
        <v>153</v>
      </c>
      <c r="BK470" s="221">
        <f>ROUND(P470*H470,2)</f>
        <v>0</v>
      </c>
      <c r="BL470" s="15" t="s">
        <v>446</v>
      </c>
      <c r="BM470" s="220" t="s">
        <v>1008</v>
      </c>
    </row>
    <row r="471" s="1" customFormat="1">
      <c r="B471" s="36"/>
      <c r="C471" s="37"/>
      <c r="D471" s="222" t="s">
        <v>155</v>
      </c>
      <c r="E471" s="37"/>
      <c r="F471" s="223" t="s">
        <v>1009</v>
      </c>
      <c r="G471" s="37"/>
      <c r="H471" s="37"/>
      <c r="I471" s="128"/>
      <c r="J471" s="128"/>
      <c r="K471" s="37"/>
      <c r="L471" s="37"/>
      <c r="M471" s="41"/>
      <c r="N471" s="224"/>
      <c r="O471" s="81"/>
      <c r="P471" s="81"/>
      <c r="Q471" s="81"/>
      <c r="R471" s="81"/>
      <c r="S471" s="81"/>
      <c r="T471" s="81"/>
      <c r="U471" s="81"/>
      <c r="V471" s="81"/>
      <c r="W471" s="81"/>
      <c r="X471" s="82"/>
      <c r="AT471" s="15" t="s">
        <v>155</v>
      </c>
      <c r="AU471" s="15" t="s">
        <v>153</v>
      </c>
    </row>
    <row r="472" s="1" customFormat="1" ht="24" customHeight="1">
      <c r="B472" s="36"/>
      <c r="C472" s="225" t="s">
        <v>1010</v>
      </c>
      <c r="D472" s="225" t="s">
        <v>185</v>
      </c>
      <c r="E472" s="226" t="s">
        <v>1011</v>
      </c>
      <c r="F472" s="227" t="s">
        <v>1012</v>
      </c>
      <c r="G472" s="228" t="s">
        <v>182</v>
      </c>
      <c r="H472" s="229">
        <v>2</v>
      </c>
      <c r="I472" s="230"/>
      <c r="J472" s="231"/>
      <c r="K472" s="232">
        <f>ROUND(P472*H472,2)</f>
        <v>0</v>
      </c>
      <c r="L472" s="227" t="s">
        <v>152</v>
      </c>
      <c r="M472" s="233"/>
      <c r="N472" s="234" t="s">
        <v>20</v>
      </c>
      <c r="O472" s="216" t="s">
        <v>48</v>
      </c>
      <c r="P472" s="217">
        <f>I472+J472</f>
        <v>0</v>
      </c>
      <c r="Q472" s="217">
        <f>ROUND(I472*H472,2)</f>
        <v>0</v>
      </c>
      <c r="R472" s="217">
        <f>ROUND(J472*H472,2)</f>
        <v>0</v>
      </c>
      <c r="S472" s="81"/>
      <c r="T472" s="218">
        <f>S472*H472</f>
        <v>0</v>
      </c>
      <c r="U472" s="218">
        <v>0.0030000000000000001</v>
      </c>
      <c r="V472" s="218">
        <f>U472*H472</f>
        <v>0.0060000000000000001</v>
      </c>
      <c r="W472" s="218">
        <v>0</v>
      </c>
      <c r="X472" s="219">
        <f>W472*H472</f>
        <v>0</v>
      </c>
      <c r="AR472" s="220" t="s">
        <v>379</v>
      </c>
      <c r="AT472" s="220" t="s">
        <v>185</v>
      </c>
      <c r="AU472" s="220" t="s">
        <v>153</v>
      </c>
      <c r="AY472" s="15" t="s">
        <v>145</v>
      </c>
      <c r="BE472" s="221">
        <f>IF(O472="základní",K472,0)</f>
        <v>0</v>
      </c>
      <c r="BF472" s="221">
        <f>IF(O472="snížená",K472,0)</f>
        <v>0</v>
      </c>
      <c r="BG472" s="221">
        <f>IF(O472="zákl. přenesená",K472,0)</f>
        <v>0</v>
      </c>
      <c r="BH472" s="221">
        <f>IF(O472="sníž. přenesená",K472,0)</f>
        <v>0</v>
      </c>
      <c r="BI472" s="221">
        <f>IF(O472="nulová",K472,0)</f>
        <v>0</v>
      </c>
      <c r="BJ472" s="15" t="s">
        <v>153</v>
      </c>
      <c r="BK472" s="221">
        <f>ROUND(P472*H472,2)</f>
        <v>0</v>
      </c>
      <c r="BL472" s="15" t="s">
        <v>446</v>
      </c>
      <c r="BM472" s="220" t="s">
        <v>1013</v>
      </c>
    </row>
    <row r="473" s="1" customFormat="1">
      <c r="B473" s="36"/>
      <c r="C473" s="37"/>
      <c r="D473" s="222" t="s">
        <v>155</v>
      </c>
      <c r="E473" s="37"/>
      <c r="F473" s="223" t="s">
        <v>1012</v>
      </c>
      <c r="G473" s="37"/>
      <c r="H473" s="37"/>
      <c r="I473" s="128"/>
      <c r="J473" s="128"/>
      <c r="K473" s="37"/>
      <c r="L473" s="37"/>
      <c r="M473" s="41"/>
      <c r="N473" s="224"/>
      <c r="O473" s="81"/>
      <c r="P473" s="81"/>
      <c r="Q473" s="81"/>
      <c r="R473" s="81"/>
      <c r="S473" s="81"/>
      <c r="T473" s="81"/>
      <c r="U473" s="81"/>
      <c r="V473" s="81"/>
      <c r="W473" s="81"/>
      <c r="X473" s="82"/>
      <c r="AT473" s="15" t="s">
        <v>155</v>
      </c>
      <c r="AU473" s="15" t="s">
        <v>153</v>
      </c>
    </row>
    <row r="474" s="1" customFormat="1" ht="24" customHeight="1">
      <c r="B474" s="36"/>
      <c r="C474" s="225" t="s">
        <v>1014</v>
      </c>
      <c r="D474" s="225" t="s">
        <v>185</v>
      </c>
      <c r="E474" s="226" t="s">
        <v>1015</v>
      </c>
      <c r="F474" s="227" t="s">
        <v>1016</v>
      </c>
      <c r="G474" s="228" t="s">
        <v>182</v>
      </c>
      <c r="H474" s="229">
        <v>1</v>
      </c>
      <c r="I474" s="230"/>
      <c r="J474" s="231"/>
      <c r="K474" s="232">
        <f>ROUND(P474*H474,2)</f>
        <v>0</v>
      </c>
      <c r="L474" s="227" t="s">
        <v>152</v>
      </c>
      <c r="M474" s="233"/>
      <c r="N474" s="234" t="s">
        <v>20</v>
      </c>
      <c r="O474" s="216" t="s">
        <v>48</v>
      </c>
      <c r="P474" s="217">
        <f>I474+J474</f>
        <v>0</v>
      </c>
      <c r="Q474" s="217">
        <f>ROUND(I474*H474,2)</f>
        <v>0</v>
      </c>
      <c r="R474" s="217">
        <f>ROUND(J474*H474,2)</f>
        <v>0</v>
      </c>
      <c r="S474" s="81"/>
      <c r="T474" s="218">
        <f>S474*H474</f>
        <v>0</v>
      </c>
      <c r="U474" s="218">
        <v>0.0035999999999999999</v>
      </c>
      <c r="V474" s="218">
        <f>U474*H474</f>
        <v>0.0035999999999999999</v>
      </c>
      <c r="W474" s="218">
        <v>0</v>
      </c>
      <c r="X474" s="219">
        <f>W474*H474</f>
        <v>0</v>
      </c>
      <c r="AR474" s="220" t="s">
        <v>379</v>
      </c>
      <c r="AT474" s="220" t="s">
        <v>185</v>
      </c>
      <c r="AU474" s="220" t="s">
        <v>153</v>
      </c>
      <c r="AY474" s="15" t="s">
        <v>145</v>
      </c>
      <c r="BE474" s="221">
        <f>IF(O474="základní",K474,0)</f>
        <v>0</v>
      </c>
      <c r="BF474" s="221">
        <f>IF(O474="snížená",K474,0)</f>
        <v>0</v>
      </c>
      <c r="BG474" s="221">
        <f>IF(O474="zákl. přenesená",K474,0)</f>
        <v>0</v>
      </c>
      <c r="BH474" s="221">
        <f>IF(O474="sníž. přenesená",K474,0)</f>
        <v>0</v>
      </c>
      <c r="BI474" s="221">
        <f>IF(O474="nulová",K474,0)</f>
        <v>0</v>
      </c>
      <c r="BJ474" s="15" t="s">
        <v>153</v>
      </c>
      <c r="BK474" s="221">
        <f>ROUND(P474*H474,2)</f>
        <v>0</v>
      </c>
      <c r="BL474" s="15" t="s">
        <v>446</v>
      </c>
      <c r="BM474" s="220" t="s">
        <v>1017</v>
      </c>
    </row>
    <row r="475" s="1" customFormat="1">
      <c r="B475" s="36"/>
      <c r="C475" s="37"/>
      <c r="D475" s="222" t="s">
        <v>155</v>
      </c>
      <c r="E475" s="37"/>
      <c r="F475" s="223" t="s">
        <v>1016</v>
      </c>
      <c r="G475" s="37"/>
      <c r="H475" s="37"/>
      <c r="I475" s="128"/>
      <c r="J475" s="128"/>
      <c r="K475" s="37"/>
      <c r="L475" s="37"/>
      <c r="M475" s="41"/>
      <c r="N475" s="224"/>
      <c r="O475" s="81"/>
      <c r="P475" s="81"/>
      <c r="Q475" s="81"/>
      <c r="R475" s="81"/>
      <c r="S475" s="81"/>
      <c r="T475" s="81"/>
      <c r="U475" s="81"/>
      <c r="V475" s="81"/>
      <c r="W475" s="81"/>
      <c r="X475" s="82"/>
      <c r="AT475" s="15" t="s">
        <v>155</v>
      </c>
      <c r="AU475" s="15" t="s">
        <v>153</v>
      </c>
    </row>
    <row r="476" s="1" customFormat="1" ht="24" customHeight="1">
      <c r="B476" s="36"/>
      <c r="C476" s="225" t="s">
        <v>1018</v>
      </c>
      <c r="D476" s="225" t="s">
        <v>185</v>
      </c>
      <c r="E476" s="226" t="s">
        <v>1019</v>
      </c>
      <c r="F476" s="227" t="s">
        <v>1020</v>
      </c>
      <c r="G476" s="228" t="s">
        <v>182</v>
      </c>
      <c r="H476" s="229">
        <v>3</v>
      </c>
      <c r="I476" s="230"/>
      <c r="J476" s="231"/>
      <c r="K476" s="232">
        <f>ROUND(P476*H476,2)</f>
        <v>0</v>
      </c>
      <c r="L476" s="227" t="s">
        <v>152</v>
      </c>
      <c r="M476" s="233"/>
      <c r="N476" s="234" t="s">
        <v>20</v>
      </c>
      <c r="O476" s="216" t="s">
        <v>48</v>
      </c>
      <c r="P476" s="217">
        <f>I476+J476</f>
        <v>0</v>
      </c>
      <c r="Q476" s="217">
        <f>ROUND(I476*H476,2)</f>
        <v>0</v>
      </c>
      <c r="R476" s="217">
        <f>ROUND(J476*H476,2)</f>
        <v>0</v>
      </c>
      <c r="S476" s="81"/>
      <c r="T476" s="218">
        <f>S476*H476</f>
        <v>0</v>
      </c>
      <c r="U476" s="218">
        <v>0.0112</v>
      </c>
      <c r="V476" s="218">
        <f>U476*H476</f>
        <v>0.033599999999999998</v>
      </c>
      <c r="W476" s="218">
        <v>0</v>
      </c>
      <c r="X476" s="219">
        <f>W476*H476</f>
        <v>0</v>
      </c>
      <c r="AR476" s="220" t="s">
        <v>379</v>
      </c>
      <c r="AT476" s="220" t="s">
        <v>185</v>
      </c>
      <c r="AU476" s="220" t="s">
        <v>153</v>
      </c>
      <c r="AY476" s="15" t="s">
        <v>145</v>
      </c>
      <c r="BE476" s="221">
        <f>IF(O476="základní",K476,0)</f>
        <v>0</v>
      </c>
      <c r="BF476" s="221">
        <f>IF(O476="snížená",K476,0)</f>
        <v>0</v>
      </c>
      <c r="BG476" s="221">
        <f>IF(O476="zákl. přenesená",K476,0)</f>
        <v>0</v>
      </c>
      <c r="BH476" s="221">
        <f>IF(O476="sníž. přenesená",K476,0)</f>
        <v>0</v>
      </c>
      <c r="BI476" s="221">
        <f>IF(O476="nulová",K476,0)</f>
        <v>0</v>
      </c>
      <c r="BJ476" s="15" t="s">
        <v>153</v>
      </c>
      <c r="BK476" s="221">
        <f>ROUND(P476*H476,2)</f>
        <v>0</v>
      </c>
      <c r="BL476" s="15" t="s">
        <v>446</v>
      </c>
      <c r="BM476" s="220" t="s">
        <v>1021</v>
      </c>
    </row>
    <row r="477" s="1" customFormat="1">
      <c r="B477" s="36"/>
      <c r="C477" s="37"/>
      <c r="D477" s="222" t="s">
        <v>155</v>
      </c>
      <c r="E477" s="37"/>
      <c r="F477" s="223" t="s">
        <v>1020</v>
      </c>
      <c r="G477" s="37"/>
      <c r="H477" s="37"/>
      <c r="I477" s="128"/>
      <c r="J477" s="128"/>
      <c r="K477" s="37"/>
      <c r="L477" s="37"/>
      <c r="M477" s="41"/>
      <c r="N477" s="224"/>
      <c r="O477" s="81"/>
      <c r="P477" s="81"/>
      <c r="Q477" s="81"/>
      <c r="R477" s="81"/>
      <c r="S477" s="81"/>
      <c r="T477" s="81"/>
      <c r="U477" s="81"/>
      <c r="V477" s="81"/>
      <c r="W477" s="81"/>
      <c r="X477" s="82"/>
      <c r="AT477" s="15" t="s">
        <v>155</v>
      </c>
      <c r="AU477" s="15" t="s">
        <v>153</v>
      </c>
    </row>
    <row r="478" s="1" customFormat="1" ht="24" customHeight="1">
      <c r="B478" s="36"/>
      <c r="C478" s="225" t="s">
        <v>1022</v>
      </c>
      <c r="D478" s="225" t="s">
        <v>185</v>
      </c>
      <c r="E478" s="226" t="s">
        <v>1023</v>
      </c>
      <c r="F478" s="227" t="s">
        <v>1024</v>
      </c>
      <c r="G478" s="228" t="s">
        <v>182</v>
      </c>
      <c r="H478" s="229">
        <v>4</v>
      </c>
      <c r="I478" s="230"/>
      <c r="J478" s="231"/>
      <c r="K478" s="232">
        <f>ROUND(P478*H478,2)</f>
        <v>0</v>
      </c>
      <c r="L478" s="227" t="s">
        <v>152</v>
      </c>
      <c r="M478" s="233"/>
      <c r="N478" s="234" t="s">
        <v>20</v>
      </c>
      <c r="O478" s="216" t="s">
        <v>48</v>
      </c>
      <c r="P478" s="217">
        <f>I478+J478</f>
        <v>0</v>
      </c>
      <c r="Q478" s="217">
        <f>ROUND(I478*H478,2)</f>
        <v>0</v>
      </c>
      <c r="R478" s="217">
        <f>ROUND(J478*H478,2)</f>
        <v>0</v>
      </c>
      <c r="S478" s="81"/>
      <c r="T478" s="218">
        <f>S478*H478</f>
        <v>0</v>
      </c>
      <c r="U478" s="218">
        <v>0.0144</v>
      </c>
      <c r="V478" s="218">
        <f>U478*H478</f>
        <v>0.057599999999999998</v>
      </c>
      <c r="W478" s="218">
        <v>0</v>
      </c>
      <c r="X478" s="219">
        <f>W478*H478</f>
        <v>0</v>
      </c>
      <c r="AR478" s="220" t="s">
        <v>379</v>
      </c>
      <c r="AT478" s="220" t="s">
        <v>185</v>
      </c>
      <c r="AU478" s="220" t="s">
        <v>153</v>
      </c>
      <c r="AY478" s="15" t="s">
        <v>145</v>
      </c>
      <c r="BE478" s="221">
        <f>IF(O478="základní",K478,0)</f>
        <v>0</v>
      </c>
      <c r="BF478" s="221">
        <f>IF(O478="snížená",K478,0)</f>
        <v>0</v>
      </c>
      <c r="BG478" s="221">
        <f>IF(O478="zákl. přenesená",K478,0)</f>
        <v>0</v>
      </c>
      <c r="BH478" s="221">
        <f>IF(O478="sníž. přenesená",K478,0)</f>
        <v>0</v>
      </c>
      <c r="BI478" s="221">
        <f>IF(O478="nulová",K478,0)</f>
        <v>0</v>
      </c>
      <c r="BJ478" s="15" t="s">
        <v>153</v>
      </c>
      <c r="BK478" s="221">
        <f>ROUND(P478*H478,2)</f>
        <v>0</v>
      </c>
      <c r="BL478" s="15" t="s">
        <v>446</v>
      </c>
      <c r="BM478" s="220" t="s">
        <v>1025</v>
      </c>
    </row>
    <row r="479" s="1" customFormat="1">
      <c r="B479" s="36"/>
      <c r="C479" s="37"/>
      <c r="D479" s="222" t="s">
        <v>155</v>
      </c>
      <c r="E479" s="37"/>
      <c r="F479" s="223" t="s">
        <v>1024</v>
      </c>
      <c r="G479" s="37"/>
      <c r="H479" s="37"/>
      <c r="I479" s="128"/>
      <c r="J479" s="128"/>
      <c r="K479" s="37"/>
      <c r="L479" s="37"/>
      <c r="M479" s="41"/>
      <c r="N479" s="224"/>
      <c r="O479" s="81"/>
      <c r="P479" s="81"/>
      <c r="Q479" s="81"/>
      <c r="R479" s="81"/>
      <c r="S479" s="81"/>
      <c r="T479" s="81"/>
      <c r="U479" s="81"/>
      <c r="V479" s="81"/>
      <c r="W479" s="81"/>
      <c r="X479" s="82"/>
      <c r="AT479" s="15" t="s">
        <v>155</v>
      </c>
      <c r="AU479" s="15" t="s">
        <v>153</v>
      </c>
    </row>
    <row r="480" s="1" customFormat="1" ht="24" customHeight="1">
      <c r="B480" s="36"/>
      <c r="C480" s="225" t="s">
        <v>1026</v>
      </c>
      <c r="D480" s="225" t="s">
        <v>185</v>
      </c>
      <c r="E480" s="226" t="s">
        <v>1027</v>
      </c>
      <c r="F480" s="227" t="s">
        <v>1028</v>
      </c>
      <c r="G480" s="228" t="s">
        <v>182</v>
      </c>
      <c r="H480" s="229">
        <v>1</v>
      </c>
      <c r="I480" s="230"/>
      <c r="J480" s="231"/>
      <c r="K480" s="232">
        <f>ROUND(P480*H480,2)</f>
        <v>0</v>
      </c>
      <c r="L480" s="227" t="s">
        <v>152</v>
      </c>
      <c r="M480" s="233"/>
      <c r="N480" s="234" t="s">
        <v>20</v>
      </c>
      <c r="O480" s="216" t="s">
        <v>48</v>
      </c>
      <c r="P480" s="217">
        <f>I480+J480</f>
        <v>0</v>
      </c>
      <c r="Q480" s="217">
        <f>ROUND(I480*H480,2)</f>
        <v>0</v>
      </c>
      <c r="R480" s="217">
        <f>ROUND(J480*H480,2)</f>
        <v>0</v>
      </c>
      <c r="S480" s="81"/>
      <c r="T480" s="218">
        <f>S480*H480</f>
        <v>0</v>
      </c>
      <c r="U480" s="218">
        <v>0.0172</v>
      </c>
      <c r="V480" s="218">
        <f>U480*H480</f>
        <v>0.0172</v>
      </c>
      <c r="W480" s="218">
        <v>0</v>
      </c>
      <c r="X480" s="219">
        <f>W480*H480</f>
        <v>0</v>
      </c>
      <c r="AR480" s="220" t="s">
        <v>379</v>
      </c>
      <c r="AT480" s="220" t="s">
        <v>185</v>
      </c>
      <c r="AU480" s="220" t="s">
        <v>153</v>
      </c>
      <c r="AY480" s="15" t="s">
        <v>145</v>
      </c>
      <c r="BE480" s="221">
        <f>IF(O480="základní",K480,0)</f>
        <v>0</v>
      </c>
      <c r="BF480" s="221">
        <f>IF(O480="snížená",K480,0)</f>
        <v>0</v>
      </c>
      <c r="BG480" s="221">
        <f>IF(O480="zákl. přenesená",K480,0)</f>
        <v>0</v>
      </c>
      <c r="BH480" s="221">
        <f>IF(O480="sníž. přenesená",K480,0)</f>
        <v>0</v>
      </c>
      <c r="BI480" s="221">
        <f>IF(O480="nulová",K480,0)</f>
        <v>0</v>
      </c>
      <c r="BJ480" s="15" t="s">
        <v>153</v>
      </c>
      <c r="BK480" s="221">
        <f>ROUND(P480*H480,2)</f>
        <v>0</v>
      </c>
      <c r="BL480" s="15" t="s">
        <v>446</v>
      </c>
      <c r="BM480" s="220" t="s">
        <v>1029</v>
      </c>
    </row>
    <row r="481" s="1" customFormat="1">
      <c r="B481" s="36"/>
      <c r="C481" s="37"/>
      <c r="D481" s="222" t="s">
        <v>155</v>
      </c>
      <c r="E481" s="37"/>
      <c r="F481" s="223" t="s">
        <v>1028</v>
      </c>
      <c r="G481" s="37"/>
      <c r="H481" s="37"/>
      <c r="I481" s="128"/>
      <c r="J481" s="128"/>
      <c r="K481" s="37"/>
      <c r="L481" s="37"/>
      <c r="M481" s="41"/>
      <c r="N481" s="224"/>
      <c r="O481" s="81"/>
      <c r="P481" s="81"/>
      <c r="Q481" s="81"/>
      <c r="R481" s="81"/>
      <c r="S481" s="81"/>
      <c r="T481" s="81"/>
      <c r="U481" s="81"/>
      <c r="V481" s="81"/>
      <c r="W481" s="81"/>
      <c r="X481" s="82"/>
      <c r="AT481" s="15" t="s">
        <v>155</v>
      </c>
      <c r="AU481" s="15" t="s">
        <v>153</v>
      </c>
    </row>
    <row r="482" s="1" customFormat="1" ht="24" customHeight="1">
      <c r="B482" s="36"/>
      <c r="C482" s="225" t="s">
        <v>1030</v>
      </c>
      <c r="D482" s="225" t="s">
        <v>185</v>
      </c>
      <c r="E482" s="226" t="s">
        <v>1031</v>
      </c>
      <c r="F482" s="227" t="s">
        <v>1032</v>
      </c>
      <c r="G482" s="228" t="s">
        <v>182</v>
      </c>
      <c r="H482" s="229">
        <v>4</v>
      </c>
      <c r="I482" s="230"/>
      <c r="J482" s="231"/>
      <c r="K482" s="232">
        <f>ROUND(P482*H482,2)</f>
        <v>0</v>
      </c>
      <c r="L482" s="227" t="s">
        <v>152</v>
      </c>
      <c r="M482" s="233"/>
      <c r="N482" s="234" t="s">
        <v>20</v>
      </c>
      <c r="O482" s="216" t="s">
        <v>48</v>
      </c>
      <c r="P482" s="217">
        <f>I482+J482</f>
        <v>0</v>
      </c>
      <c r="Q482" s="217">
        <f>ROUND(I482*H482,2)</f>
        <v>0</v>
      </c>
      <c r="R482" s="217">
        <f>ROUND(J482*H482,2)</f>
        <v>0</v>
      </c>
      <c r="S482" s="81"/>
      <c r="T482" s="218">
        <f>S482*H482</f>
        <v>0</v>
      </c>
      <c r="U482" s="218">
        <v>0.0201</v>
      </c>
      <c r="V482" s="218">
        <f>U482*H482</f>
        <v>0.080399999999999999</v>
      </c>
      <c r="W482" s="218">
        <v>0</v>
      </c>
      <c r="X482" s="219">
        <f>W482*H482</f>
        <v>0</v>
      </c>
      <c r="AR482" s="220" t="s">
        <v>379</v>
      </c>
      <c r="AT482" s="220" t="s">
        <v>185</v>
      </c>
      <c r="AU482" s="220" t="s">
        <v>153</v>
      </c>
      <c r="AY482" s="15" t="s">
        <v>145</v>
      </c>
      <c r="BE482" s="221">
        <f>IF(O482="základní",K482,0)</f>
        <v>0</v>
      </c>
      <c r="BF482" s="221">
        <f>IF(O482="snížená",K482,0)</f>
        <v>0</v>
      </c>
      <c r="BG482" s="221">
        <f>IF(O482="zákl. přenesená",K482,0)</f>
        <v>0</v>
      </c>
      <c r="BH482" s="221">
        <f>IF(O482="sníž. přenesená",K482,0)</f>
        <v>0</v>
      </c>
      <c r="BI482" s="221">
        <f>IF(O482="nulová",K482,0)</f>
        <v>0</v>
      </c>
      <c r="BJ482" s="15" t="s">
        <v>153</v>
      </c>
      <c r="BK482" s="221">
        <f>ROUND(P482*H482,2)</f>
        <v>0</v>
      </c>
      <c r="BL482" s="15" t="s">
        <v>446</v>
      </c>
      <c r="BM482" s="220" t="s">
        <v>1033</v>
      </c>
    </row>
    <row r="483" s="1" customFormat="1">
      <c r="B483" s="36"/>
      <c r="C483" s="37"/>
      <c r="D483" s="222" t="s">
        <v>155</v>
      </c>
      <c r="E483" s="37"/>
      <c r="F483" s="223" t="s">
        <v>1032</v>
      </c>
      <c r="G483" s="37"/>
      <c r="H483" s="37"/>
      <c r="I483" s="128"/>
      <c r="J483" s="128"/>
      <c r="K483" s="37"/>
      <c r="L483" s="37"/>
      <c r="M483" s="41"/>
      <c r="N483" s="224"/>
      <c r="O483" s="81"/>
      <c r="P483" s="81"/>
      <c r="Q483" s="81"/>
      <c r="R483" s="81"/>
      <c r="S483" s="81"/>
      <c r="T483" s="81"/>
      <c r="U483" s="81"/>
      <c r="V483" s="81"/>
      <c r="W483" s="81"/>
      <c r="X483" s="82"/>
      <c r="AT483" s="15" t="s">
        <v>155</v>
      </c>
      <c r="AU483" s="15" t="s">
        <v>153</v>
      </c>
    </row>
    <row r="484" s="1" customFormat="1" ht="24" customHeight="1">
      <c r="B484" s="36"/>
      <c r="C484" s="225" t="s">
        <v>1034</v>
      </c>
      <c r="D484" s="225" t="s">
        <v>185</v>
      </c>
      <c r="E484" s="226" t="s">
        <v>1035</v>
      </c>
      <c r="F484" s="227" t="s">
        <v>1036</v>
      </c>
      <c r="G484" s="228" t="s">
        <v>182</v>
      </c>
      <c r="H484" s="229">
        <v>4</v>
      </c>
      <c r="I484" s="230"/>
      <c r="J484" s="231"/>
      <c r="K484" s="232">
        <f>ROUND(P484*H484,2)</f>
        <v>0</v>
      </c>
      <c r="L484" s="227" t="s">
        <v>152</v>
      </c>
      <c r="M484" s="233"/>
      <c r="N484" s="234" t="s">
        <v>20</v>
      </c>
      <c r="O484" s="216" t="s">
        <v>48</v>
      </c>
      <c r="P484" s="217">
        <f>I484+J484</f>
        <v>0</v>
      </c>
      <c r="Q484" s="217">
        <f>ROUND(I484*H484,2)</f>
        <v>0</v>
      </c>
      <c r="R484" s="217">
        <f>ROUND(J484*H484,2)</f>
        <v>0</v>
      </c>
      <c r="S484" s="81"/>
      <c r="T484" s="218">
        <f>S484*H484</f>
        <v>0</v>
      </c>
      <c r="U484" s="218">
        <v>0.023</v>
      </c>
      <c r="V484" s="218">
        <f>U484*H484</f>
        <v>0.091999999999999998</v>
      </c>
      <c r="W484" s="218">
        <v>0</v>
      </c>
      <c r="X484" s="219">
        <f>W484*H484</f>
        <v>0</v>
      </c>
      <c r="AR484" s="220" t="s">
        <v>379</v>
      </c>
      <c r="AT484" s="220" t="s">
        <v>185</v>
      </c>
      <c r="AU484" s="220" t="s">
        <v>153</v>
      </c>
      <c r="AY484" s="15" t="s">
        <v>145</v>
      </c>
      <c r="BE484" s="221">
        <f>IF(O484="základní",K484,0)</f>
        <v>0</v>
      </c>
      <c r="BF484" s="221">
        <f>IF(O484="snížená",K484,0)</f>
        <v>0</v>
      </c>
      <c r="BG484" s="221">
        <f>IF(O484="zákl. přenesená",K484,0)</f>
        <v>0</v>
      </c>
      <c r="BH484" s="221">
        <f>IF(O484="sníž. přenesená",K484,0)</f>
        <v>0</v>
      </c>
      <c r="BI484" s="221">
        <f>IF(O484="nulová",K484,0)</f>
        <v>0</v>
      </c>
      <c r="BJ484" s="15" t="s">
        <v>153</v>
      </c>
      <c r="BK484" s="221">
        <f>ROUND(P484*H484,2)</f>
        <v>0</v>
      </c>
      <c r="BL484" s="15" t="s">
        <v>446</v>
      </c>
      <c r="BM484" s="220" t="s">
        <v>1037</v>
      </c>
    </row>
    <row r="485" s="1" customFormat="1">
      <c r="B485" s="36"/>
      <c r="C485" s="37"/>
      <c r="D485" s="222" t="s">
        <v>155</v>
      </c>
      <c r="E485" s="37"/>
      <c r="F485" s="223" t="s">
        <v>1036</v>
      </c>
      <c r="G485" s="37"/>
      <c r="H485" s="37"/>
      <c r="I485" s="128"/>
      <c r="J485" s="128"/>
      <c r="K485" s="37"/>
      <c r="L485" s="37"/>
      <c r="M485" s="41"/>
      <c r="N485" s="224"/>
      <c r="O485" s="81"/>
      <c r="P485" s="81"/>
      <c r="Q485" s="81"/>
      <c r="R485" s="81"/>
      <c r="S485" s="81"/>
      <c r="T485" s="81"/>
      <c r="U485" s="81"/>
      <c r="V485" s="81"/>
      <c r="W485" s="81"/>
      <c r="X485" s="82"/>
      <c r="AT485" s="15" t="s">
        <v>155</v>
      </c>
      <c r="AU485" s="15" t="s">
        <v>153</v>
      </c>
    </row>
    <row r="486" s="1" customFormat="1" ht="24" customHeight="1">
      <c r="B486" s="36"/>
      <c r="C486" s="225" t="s">
        <v>1038</v>
      </c>
      <c r="D486" s="225" t="s">
        <v>185</v>
      </c>
      <c r="E486" s="226" t="s">
        <v>1039</v>
      </c>
      <c r="F486" s="227" t="s">
        <v>1040</v>
      </c>
      <c r="G486" s="228" t="s">
        <v>182</v>
      </c>
      <c r="H486" s="229">
        <v>4</v>
      </c>
      <c r="I486" s="230"/>
      <c r="J486" s="231"/>
      <c r="K486" s="232">
        <f>ROUND(P486*H486,2)</f>
        <v>0</v>
      </c>
      <c r="L486" s="227" t="s">
        <v>152</v>
      </c>
      <c r="M486" s="233"/>
      <c r="N486" s="234" t="s">
        <v>20</v>
      </c>
      <c r="O486" s="216" t="s">
        <v>48</v>
      </c>
      <c r="P486" s="217">
        <f>I486+J486</f>
        <v>0</v>
      </c>
      <c r="Q486" s="217">
        <f>ROUND(I486*H486,2)</f>
        <v>0</v>
      </c>
      <c r="R486" s="217">
        <f>ROUND(J486*H486,2)</f>
        <v>0</v>
      </c>
      <c r="S486" s="81"/>
      <c r="T486" s="218">
        <f>S486*H486</f>
        <v>0</v>
      </c>
      <c r="U486" s="218">
        <v>0.0258</v>
      </c>
      <c r="V486" s="218">
        <f>U486*H486</f>
        <v>0.1032</v>
      </c>
      <c r="W486" s="218">
        <v>0</v>
      </c>
      <c r="X486" s="219">
        <f>W486*H486</f>
        <v>0</v>
      </c>
      <c r="AR486" s="220" t="s">
        <v>379</v>
      </c>
      <c r="AT486" s="220" t="s">
        <v>185</v>
      </c>
      <c r="AU486" s="220" t="s">
        <v>153</v>
      </c>
      <c r="AY486" s="15" t="s">
        <v>145</v>
      </c>
      <c r="BE486" s="221">
        <f>IF(O486="základní",K486,0)</f>
        <v>0</v>
      </c>
      <c r="BF486" s="221">
        <f>IF(O486="snížená",K486,0)</f>
        <v>0</v>
      </c>
      <c r="BG486" s="221">
        <f>IF(O486="zákl. přenesená",K486,0)</f>
        <v>0</v>
      </c>
      <c r="BH486" s="221">
        <f>IF(O486="sníž. přenesená",K486,0)</f>
        <v>0</v>
      </c>
      <c r="BI486" s="221">
        <f>IF(O486="nulová",K486,0)</f>
        <v>0</v>
      </c>
      <c r="BJ486" s="15" t="s">
        <v>153</v>
      </c>
      <c r="BK486" s="221">
        <f>ROUND(P486*H486,2)</f>
        <v>0</v>
      </c>
      <c r="BL486" s="15" t="s">
        <v>446</v>
      </c>
      <c r="BM486" s="220" t="s">
        <v>1041</v>
      </c>
    </row>
    <row r="487" s="1" customFormat="1">
      <c r="B487" s="36"/>
      <c r="C487" s="37"/>
      <c r="D487" s="222" t="s">
        <v>155</v>
      </c>
      <c r="E487" s="37"/>
      <c r="F487" s="223" t="s">
        <v>1040</v>
      </c>
      <c r="G487" s="37"/>
      <c r="H487" s="37"/>
      <c r="I487" s="128"/>
      <c r="J487" s="128"/>
      <c r="K487" s="37"/>
      <c r="L487" s="37"/>
      <c r="M487" s="41"/>
      <c r="N487" s="224"/>
      <c r="O487" s="81"/>
      <c r="P487" s="81"/>
      <c r="Q487" s="81"/>
      <c r="R487" s="81"/>
      <c r="S487" s="81"/>
      <c r="T487" s="81"/>
      <c r="U487" s="81"/>
      <c r="V487" s="81"/>
      <c r="W487" s="81"/>
      <c r="X487" s="82"/>
      <c r="AT487" s="15" t="s">
        <v>155</v>
      </c>
      <c r="AU487" s="15" t="s">
        <v>153</v>
      </c>
    </row>
    <row r="488" s="1" customFormat="1" ht="24" customHeight="1">
      <c r="B488" s="36"/>
      <c r="C488" s="225" t="s">
        <v>1042</v>
      </c>
      <c r="D488" s="225" t="s">
        <v>185</v>
      </c>
      <c r="E488" s="226" t="s">
        <v>1043</v>
      </c>
      <c r="F488" s="227" t="s">
        <v>1044</v>
      </c>
      <c r="G488" s="228" t="s">
        <v>182</v>
      </c>
      <c r="H488" s="229">
        <v>3</v>
      </c>
      <c r="I488" s="230"/>
      <c r="J488" s="231"/>
      <c r="K488" s="232">
        <f>ROUND(P488*H488,2)</f>
        <v>0</v>
      </c>
      <c r="L488" s="227" t="s">
        <v>152</v>
      </c>
      <c r="M488" s="233"/>
      <c r="N488" s="234" t="s">
        <v>20</v>
      </c>
      <c r="O488" s="216" t="s">
        <v>48</v>
      </c>
      <c r="P488" s="217">
        <f>I488+J488</f>
        <v>0</v>
      </c>
      <c r="Q488" s="217">
        <f>ROUND(I488*H488,2)</f>
        <v>0</v>
      </c>
      <c r="R488" s="217">
        <f>ROUND(J488*H488,2)</f>
        <v>0</v>
      </c>
      <c r="S488" s="81"/>
      <c r="T488" s="218">
        <f>S488*H488</f>
        <v>0</v>
      </c>
      <c r="U488" s="218">
        <v>0.0287</v>
      </c>
      <c r="V488" s="218">
        <f>U488*H488</f>
        <v>0.086099999999999996</v>
      </c>
      <c r="W488" s="218">
        <v>0</v>
      </c>
      <c r="X488" s="219">
        <f>W488*H488</f>
        <v>0</v>
      </c>
      <c r="AR488" s="220" t="s">
        <v>379</v>
      </c>
      <c r="AT488" s="220" t="s">
        <v>185</v>
      </c>
      <c r="AU488" s="220" t="s">
        <v>153</v>
      </c>
      <c r="AY488" s="15" t="s">
        <v>145</v>
      </c>
      <c r="BE488" s="221">
        <f>IF(O488="základní",K488,0)</f>
        <v>0</v>
      </c>
      <c r="BF488" s="221">
        <f>IF(O488="snížená",K488,0)</f>
        <v>0</v>
      </c>
      <c r="BG488" s="221">
        <f>IF(O488="zákl. přenesená",K488,0)</f>
        <v>0</v>
      </c>
      <c r="BH488" s="221">
        <f>IF(O488="sníž. přenesená",K488,0)</f>
        <v>0</v>
      </c>
      <c r="BI488" s="221">
        <f>IF(O488="nulová",K488,0)</f>
        <v>0</v>
      </c>
      <c r="BJ488" s="15" t="s">
        <v>153</v>
      </c>
      <c r="BK488" s="221">
        <f>ROUND(P488*H488,2)</f>
        <v>0</v>
      </c>
      <c r="BL488" s="15" t="s">
        <v>446</v>
      </c>
      <c r="BM488" s="220" t="s">
        <v>1045</v>
      </c>
    </row>
    <row r="489" s="1" customFormat="1">
      <c r="B489" s="36"/>
      <c r="C489" s="37"/>
      <c r="D489" s="222" t="s">
        <v>155</v>
      </c>
      <c r="E489" s="37"/>
      <c r="F489" s="223" t="s">
        <v>1044</v>
      </c>
      <c r="G489" s="37"/>
      <c r="H489" s="37"/>
      <c r="I489" s="128"/>
      <c r="J489" s="128"/>
      <c r="K489" s="37"/>
      <c r="L489" s="37"/>
      <c r="M489" s="41"/>
      <c r="N489" s="224"/>
      <c r="O489" s="81"/>
      <c r="P489" s="81"/>
      <c r="Q489" s="81"/>
      <c r="R489" s="81"/>
      <c r="S489" s="81"/>
      <c r="T489" s="81"/>
      <c r="U489" s="81"/>
      <c r="V489" s="81"/>
      <c r="W489" s="81"/>
      <c r="X489" s="82"/>
      <c r="AT489" s="15" t="s">
        <v>155</v>
      </c>
      <c r="AU489" s="15" t="s">
        <v>153</v>
      </c>
    </row>
    <row r="490" s="1" customFormat="1" ht="24" customHeight="1">
      <c r="B490" s="36"/>
      <c r="C490" s="225" t="s">
        <v>1046</v>
      </c>
      <c r="D490" s="225" t="s">
        <v>185</v>
      </c>
      <c r="E490" s="226" t="s">
        <v>1047</v>
      </c>
      <c r="F490" s="227" t="s">
        <v>1048</v>
      </c>
      <c r="G490" s="228" t="s">
        <v>182</v>
      </c>
      <c r="H490" s="229">
        <v>9</v>
      </c>
      <c r="I490" s="230"/>
      <c r="J490" s="231"/>
      <c r="K490" s="232">
        <f>ROUND(P490*H490,2)</f>
        <v>0</v>
      </c>
      <c r="L490" s="227" t="s">
        <v>152</v>
      </c>
      <c r="M490" s="233"/>
      <c r="N490" s="234" t="s">
        <v>20</v>
      </c>
      <c r="O490" s="216" t="s">
        <v>48</v>
      </c>
      <c r="P490" s="217">
        <f>I490+J490</f>
        <v>0</v>
      </c>
      <c r="Q490" s="217">
        <f>ROUND(I490*H490,2)</f>
        <v>0</v>
      </c>
      <c r="R490" s="217">
        <f>ROUND(J490*H490,2)</f>
        <v>0</v>
      </c>
      <c r="S490" s="81"/>
      <c r="T490" s="218">
        <f>S490*H490</f>
        <v>0</v>
      </c>
      <c r="U490" s="218">
        <v>0.031</v>
      </c>
      <c r="V490" s="218">
        <f>U490*H490</f>
        <v>0.27900000000000003</v>
      </c>
      <c r="W490" s="218">
        <v>0</v>
      </c>
      <c r="X490" s="219">
        <f>W490*H490</f>
        <v>0</v>
      </c>
      <c r="AR490" s="220" t="s">
        <v>379</v>
      </c>
      <c r="AT490" s="220" t="s">
        <v>185</v>
      </c>
      <c r="AU490" s="220" t="s">
        <v>153</v>
      </c>
      <c r="AY490" s="15" t="s">
        <v>145</v>
      </c>
      <c r="BE490" s="221">
        <f>IF(O490="základní",K490,0)</f>
        <v>0</v>
      </c>
      <c r="BF490" s="221">
        <f>IF(O490="snížená",K490,0)</f>
        <v>0</v>
      </c>
      <c r="BG490" s="221">
        <f>IF(O490="zákl. přenesená",K490,0)</f>
        <v>0</v>
      </c>
      <c r="BH490" s="221">
        <f>IF(O490="sníž. přenesená",K490,0)</f>
        <v>0</v>
      </c>
      <c r="BI490" s="221">
        <f>IF(O490="nulová",K490,0)</f>
        <v>0</v>
      </c>
      <c r="BJ490" s="15" t="s">
        <v>153</v>
      </c>
      <c r="BK490" s="221">
        <f>ROUND(P490*H490,2)</f>
        <v>0</v>
      </c>
      <c r="BL490" s="15" t="s">
        <v>446</v>
      </c>
      <c r="BM490" s="220" t="s">
        <v>1049</v>
      </c>
    </row>
    <row r="491" s="1" customFormat="1">
      <c r="B491" s="36"/>
      <c r="C491" s="37"/>
      <c r="D491" s="222" t="s">
        <v>155</v>
      </c>
      <c r="E491" s="37"/>
      <c r="F491" s="223" t="s">
        <v>1048</v>
      </c>
      <c r="G491" s="37"/>
      <c r="H491" s="37"/>
      <c r="I491" s="128"/>
      <c r="J491" s="128"/>
      <c r="K491" s="37"/>
      <c r="L491" s="37"/>
      <c r="M491" s="41"/>
      <c r="N491" s="224"/>
      <c r="O491" s="81"/>
      <c r="P491" s="81"/>
      <c r="Q491" s="81"/>
      <c r="R491" s="81"/>
      <c r="S491" s="81"/>
      <c r="T491" s="81"/>
      <c r="U491" s="81"/>
      <c r="V491" s="81"/>
      <c r="W491" s="81"/>
      <c r="X491" s="82"/>
      <c r="AT491" s="15" t="s">
        <v>155</v>
      </c>
      <c r="AU491" s="15" t="s">
        <v>153</v>
      </c>
    </row>
    <row r="492" s="1" customFormat="1" ht="24" customHeight="1">
      <c r="B492" s="36"/>
      <c r="C492" s="225" t="s">
        <v>1050</v>
      </c>
      <c r="D492" s="225" t="s">
        <v>185</v>
      </c>
      <c r="E492" s="226" t="s">
        <v>1051</v>
      </c>
      <c r="F492" s="227" t="s">
        <v>1052</v>
      </c>
      <c r="G492" s="228" t="s">
        <v>182</v>
      </c>
      <c r="H492" s="229">
        <v>2</v>
      </c>
      <c r="I492" s="230"/>
      <c r="J492" s="231"/>
      <c r="K492" s="232">
        <f>ROUND(P492*H492,2)</f>
        <v>0</v>
      </c>
      <c r="L492" s="227" t="s">
        <v>152</v>
      </c>
      <c r="M492" s="233"/>
      <c r="N492" s="234" t="s">
        <v>20</v>
      </c>
      <c r="O492" s="216" t="s">
        <v>48</v>
      </c>
      <c r="P492" s="217">
        <f>I492+J492</f>
        <v>0</v>
      </c>
      <c r="Q492" s="217">
        <f>ROUND(I492*H492,2)</f>
        <v>0</v>
      </c>
      <c r="R492" s="217">
        <f>ROUND(J492*H492,2)</f>
        <v>0</v>
      </c>
      <c r="S492" s="81"/>
      <c r="T492" s="218">
        <f>S492*H492</f>
        <v>0</v>
      </c>
      <c r="U492" s="218">
        <v>0.0344</v>
      </c>
      <c r="V492" s="218">
        <f>U492*H492</f>
        <v>0.0688</v>
      </c>
      <c r="W492" s="218">
        <v>0</v>
      </c>
      <c r="X492" s="219">
        <f>W492*H492</f>
        <v>0</v>
      </c>
      <c r="AR492" s="220" t="s">
        <v>379</v>
      </c>
      <c r="AT492" s="220" t="s">
        <v>185</v>
      </c>
      <c r="AU492" s="220" t="s">
        <v>153</v>
      </c>
      <c r="AY492" s="15" t="s">
        <v>145</v>
      </c>
      <c r="BE492" s="221">
        <f>IF(O492="základní",K492,0)</f>
        <v>0</v>
      </c>
      <c r="BF492" s="221">
        <f>IF(O492="snížená",K492,0)</f>
        <v>0</v>
      </c>
      <c r="BG492" s="221">
        <f>IF(O492="zákl. přenesená",K492,0)</f>
        <v>0</v>
      </c>
      <c r="BH492" s="221">
        <f>IF(O492="sníž. přenesená",K492,0)</f>
        <v>0</v>
      </c>
      <c r="BI492" s="221">
        <f>IF(O492="nulová",K492,0)</f>
        <v>0</v>
      </c>
      <c r="BJ492" s="15" t="s">
        <v>153</v>
      </c>
      <c r="BK492" s="221">
        <f>ROUND(P492*H492,2)</f>
        <v>0</v>
      </c>
      <c r="BL492" s="15" t="s">
        <v>446</v>
      </c>
      <c r="BM492" s="220" t="s">
        <v>1053</v>
      </c>
    </row>
    <row r="493" s="1" customFormat="1">
      <c r="B493" s="36"/>
      <c r="C493" s="37"/>
      <c r="D493" s="222" t="s">
        <v>155</v>
      </c>
      <c r="E493" s="37"/>
      <c r="F493" s="223" t="s">
        <v>1052</v>
      </c>
      <c r="G493" s="37"/>
      <c r="H493" s="37"/>
      <c r="I493" s="128"/>
      <c r="J493" s="128"/>
      <c r="K493" s="37"/>
      <c r="L493" s="37"/>
      <c r="M493" s="41"/>
      <c r="N493" s="224"/>
      <c r="O493" s="81"/>
      <c r="P493" s="81"/>
      <c r="Q493" s="81"/>
      <c r="R493" s="81"/>
      <c r="S493" s="81"/>
      <c r="T493" s="81"/>
      <c r="U493" s="81"/>
      <c r="V493" s="81"/>
      <c r="W493" s="81"/>
      <c r="X493" s="82"/>
      <c r="AT493" s="15" t="s">
        <v>155</v>
      </c>
      <c r="AU493" s="15" t="s">
        <v>153</v>
      </c>
    </row>
    <row r="494" s="1" customFormat="1" ht="24" customHeight="1">
      <c r="B494" s="36"/>
      <c r="C494" s="225" t="s">
        <v>1054</v>
      </c>
      <c r="D494" s="225" t="s">
        <v>185</v>
      </c>
      <c r="E494" s="226" t="s">
        <v>1055</v>
      </c>
      <c r="F494" s="227" t="s">
        <v>1056</v>
      </c>
      <c r="G494" s="228" t="s">
        <v>182</v>
      </c>
      <c r="H494" s="229">
        <v>1</v>
      </c>
      <c r="I494" s="230"/>
      <c r="J494" s="231"/>
      <c r="K494" s="232">
        <f>ROUND(P494*H494,2)</f>
        <v>0</v>
      </c>
      <c r="L494" s="227" t="s">
        <v>152</v>
      </c>
      <c r="M494" s="233"/>
      <c r="N494" s="234" t="s">
        <v>20</v>
      </c>
      <c r="O494" s="216" t="s">
        <v>48</v>
      </c>
      <c r="P494" s="217">
        <f>I494+J494</f>
        <v>0</v>
      </c>
      <c r="Q494" s="217">
        <f>ROUND(I494*H494,2)</f>
        <v>0</v>
      </c>
      <c r="R494" s="217">
        <f>ROUND(J494*H494,2)</f>
        <v>0</v>
      </c>
      <c r="S494" s="81"/>
      <c r="T494" s="218">
        <f>S494*H494</f>
        <v>0</v>
      </c>
      <c r="U494" s="218">
        <v>0.0402</v>
      </c>
      <c r="V494" s="218">
        <f>U494*H494</f>
        <v>0.0402</v>
      </c>
      <c r="W494" s="218">
        <v>0</v>
      </c>
      <c r="X494" s="219">
        <f>W494*H494</f>
        <v>0</v>
      </c>
      <c r="AR494" s="220" t="s">
        <v>379</v>
      </c>
      <c r="AT494" s="220" t="s">
        <v>185</v>
      </c>
      <c r="AU494" s="220" t="s">
        <v>153</v>
      </c>
      <c r="AY494" s="15" t="s">
        <v>145</v>
      </c>
      <c r="BE494" s="221">
        <f>IF(O494="základní",K494,0)</f>
        <v>0</v>
      </c>
      <c r="BF494" s="221">
        <f>IF(O494="snížená",K494,0)</f>
        <v>0</v>
      </c>
      <c r="BG494" s="221">
        <f>IF(O494="zákl. přenesená",K494,0)</f>
        <v>0</v>
      </c>
      <c r="BH494" s="221">
        <f>IF(O494="sníž. přenesená",K494,0)</f>
        <v>0</v>
      </c>
      <c r="BI494" s="221">
        <f>IF(O494="nulová",K494,0)</f>
        <v>0</v>
      </c>
      <c r="BJ494" s="15" t="s">
        <v>153</v>
      </c>
      <c r="BK494" s="221">
        <f>ROUND(P494*H494,2)</f>
        <v>0</v>
      </c>
      <c r="BL494" s="15" t="s">
        <v>446</v>
      </c>
      <c r="BM494" s="220" t="s">
        <v>1057</v>
      </c>
    </row>
    <row r="495" s="1" customFormat="1">
      <c r="B495" s="36"/>
      <c r="C495" s="37"/>
      <c r="D495" s="222" t="s">
        <v>155</v>
      </c>
      <c r="E495" s="37"/>
      <c r="F495" s="223" t="s">
        <v>1056</v>
      </c>
      <c r="G495" s="37"/>
      <c r="H495" s="37"/>
      <c r="I495" s="128"/>
      <c r="J495" s="128"/>
      <c r="K495" s="37"/>
      <c r="L495" s="37"/>
      <c r="M495" s="41"/>
      <c r="N495" s="224"/>
      <c r="O495" s="81"/>
      <c r="P495" s="81"/>
      <c r="Q495" s="81"/>
      <c r="R495" s="81"/>
      <c r="S495" s="81"/>
      <c r="T495" s="81"/>
      <c r="U495" s="81"/>
      <c r="V495" s="81"/>
      <c r="W495" s="81"/>
      <c r="X495" s="82"/>
      <c r="AT495" s="15" t="s">
        <v>155</v>
      </c>
      <c r="AU495" s="15" t="s">
        <v>153</v>
      </c>
    </row>
    <row r="496" s="1" customFormat="1" ht="24" customHeight="1">
      <c r="B496" s="36"/>
      <c r="C496" s="225" t="s">
        <v>1058</v>
      </c>
      <c r="D496" s="225" t="s">
        <v>185</v>
      </c>
      <c r="E496" s="226" t="s">
        <v>1059</v>
      </c>
      <c r="F496" s="227" t="s">
        <v>1060</v>
      </c>
      <c r="G496" s="228" t="s">
        <v>182</v>
      </c>
      <c r="H496" s="229">
        <v>2</v>
      </c>
      <c r="I496" s="230"/>
      <c r="J496" s="231"/>
      <c r="K496" s="232">
        <f>ROUND(P496*H496,2)</f>
        <v>0</v>
      </c>
      <c r="L496" s="227" t="s">
        <v>152</v>
      </c>
      <c r="M496" s="233"/>
      <c r="N496" s="234" t="s">
        <v>20</v>
      </c>
      <c r="O496" s="216" t="s">
        <v>48</v>
      </c>
      <c r="P496" s="217">
        <f>I496+J496</f>
        <v>0</v>
      </c>
      <c r="Q496" s="217">
        <f>ROUND(I496*H496,2)</f>
        <v>0</v>
      </c>
      <c r="R496" s="217">
        <f>ROUND(J496*H496,2)</f>
        <v>0</v>
      </c>
      <c r="S496" s="81"/>
      <c r="T496" s="218">
        <f>S496*H496</f>
        <v>0</v>
      </c>
      <c r="U496" s="218">
        <v>0.045900000000000003</v>
      </c>
      <c r="V496" s="218">
        <f>U496*H496</f>
        <v>0.091800000000000007</v>
      </c>
      <c r="W496" s="218">
        <v>0</v>
      </c>
      <c r="X496" s="219">
        <f>W496*H496</f>
        <v>0</v>
      </c>
      <c r="AR496" s="220" t="s">
        <v>379</v>
      </c>
      <c r="AT496" s="220" t="s">
        <v>185</v>
      </c>
      <c r="AU496" s="220" t="s">
        <v>153</v>
      </c>
      <c r="AY496" s="15" t="s">
        <v>145</v>
      </c>
      <c r="BE496" s="221">
        <f>IF(O496="základní",K496,0)</f>
        <v>0</v>
      </c>
      <c r="BF496" s="221">
        <f>IF(O496="snížená",K496,0)</f>
        <v>0</v>
      </c>
      <c r="BG496" s="221">
        <f>IF(O496="zákl. přenesená",K496,0)</f>
        <v>0</v>
      </c>
      <c r="BH496" s="221">
        <f>IF(O496="sníž. přenesená",K496,0)</f>
        <v>0</v>
      </c>
      <c r="BI496" s="221">
        <f>IF(O496="nulová",K496,0)</f>
        <v>0</v>
      </c>
      <c r="BJ496" s="15" t="s">
        <v>153</v>
      </c>
      <c r="BK496" s="221">
        <f>ROUND(P496*H496,2)</f>
        <v>0</v>
      </c>
      <c r="BL496" s="15" t="s">
        <v>446</v>
      </c>
      <c r="BM496" s="220" t="s">
        <v>1061</v>
      </c>
    </row>
    <row r="497" s="1" customFormat="1">
      <c r="B497" s="36"/>
      <c r="C497" s="37"/>
      <c r="D497" s="222" t="s">
        <v>155</v>
      </c>
      <c r="E497" s="37"/>
      <c r="F497" s="223" t="s">
        <v>1060</v>
      </c>
      <c r="G497" s="37"/>
      <c r="H497" s="37"/>
      <c r="I497" s="128"/>
      <c r="J497" s="128"/>
      <c r="K497" s="37"/>
      <c r="L497" s="37"/>
      <c r="M497" s="41"/>
      <c r="N497" s="224"/>
      <c r="O497" s="81"/>
      <c r="P497" s="81"/>
      <c r="Q497" s="81"/>
      <c r="R497" s="81"/>
      <c r="S497" s="81"/>
      <c r="T497" s="81"/>
      <c r="U497" s="81"/>
      <c r="V497" s="81"/>
      <c r="W497" s="81"/>
      <c r="X497" s="82"/>
      <c r="AT497" s="15" t="s">
        <v>155</v>
      </c>
      <c r="AU497" s="15" t="s">
        <v>153</v>
      </c>
    </row>
    <row r="498" s="1" customFormat="1" ht="24" customHeight="1">
      <c r="B498" s="36"/>
      <c r="C498" s="225" t="s">
        <v>1062</v>
      </c>
      <c r="D498" s="225" t="s">
        <v>185</v>
      </c>
      <c r="E498" s="226" t="s">
        <v>1063</v>
      </c>
      <c r="F498" s="227" t="s">
        <v>1064</v>
      </c>
      <c r="G498" s="228" t="s">
        <v>182</v>
      </c>
      <c r="H498" s="229">
        <v>3</v>
      </c>
      <c r="I498" s="230"/>
      <c r="J498" s="231"/>
      <c r="K498" s="232">
        <f>ROUND(P498*H498,2)</f>
        <v>0</v>
      </c>
      <c r="L498" s="227" t="s">
        <v>152</v>
      </c>
      <c r="M498" s="233"/>
      <c r="N498" s="234" t="s">
        <v>20</v>
      </c>
      <c r="O498" s="216" t="s">
        <v>48</v>
      </c>
      <c r="P498" s="217">
        <f>I498+J498</f>
        <v>0</v>
      </c>
      <c r="Q498" s="217">
        <f>ROUND(I498*H498,2)</f>
        <v>0</v>
      </c>
      <c r="R498" s="217">
        <f>ROUND(J498*H498,2)</f>
        <v>0</v>
      </c>
      <c r="S498" s="81"/>
      <c r="T498" s="218">
        <f>S498*H498</f>
        <v>0</v>
      </c>
      <c r="U498" s="218">
        <v>0.051700000000000003</v>
      </c>
      <c r="V498" s="218">
        <f>U498*H498</f>
        <v>0.15510000000000002</v>
      </c>
      <c r="W498" s="218">
        <v>0</v>
      </c>
      <c r="X498" s="219">
        <f>W498*H498</f>
        <v>0</v>
      </c>
      <c r="AR498" s="220" t="s">
        <v>379</v>
      </c>
      <c r="AT498" s="220" t="s">
        <v>185</v>
      </c>
      <c r="AU498" s="220" t="s">
        <v>153</v>
      </c>
      <c r="AY498" s="15" t="s">
        <v>145</v>
      </c>
      <c r="BE498" s="221">
        <f>IF(O498="základní",K498,0)</f>
        <v>0</v>
      </c>
      <c r="BF498" s="221">
        <f>IF(O498="snížená",K498,0)</f>
        <v>0</v>
      </c>
      <c r="BG498" s="221">
        <f>IF(O498="zákl. přenesená",K498,0)</f>
        <v>0</v>
      </c>
      <c r="BH498" s="221">
        <f>IF(O498="sníž. přenesená",K498,0)</f>
        <v>0</v>
      </c>
      <c r="BI498" s="221">
        <f>IF(O498="nulová",K498,0)</f>
        <v>0</v>
      </c>
      <c r="BJ498" s="15" t="s">
        <v>153</v>
      </c>
      <c r="BK498" s="221">
        <f>ROUND(P498*H498,2)</f>
        <v>0</v>
      </c>
      <c r="BL498" s="15" t="s">
        <v>446</v>
      </c>
      <c r="BM498" s="220" t="s">
        <v>1065</v>
      </c>
    </row>
    <row r="499" s="1" customFormat="1">
      <c r="B499" s="36"/>
      <c r="C499" s="37"/>
      <c r="D499" s="222" t="s">
        <v>155</v>
      </c>
      <c r="E499" s="37"/>
      <c r="F499" s="223" t="s">
        <v>1064</v>
      </c>
      <c r="G499" s="37"/>
      <c r="H499" s="37"/>
      <c r="I499" s="128"/>
      <c r="J499" s="128"/>
      <c r="K499" s="37"/>
      <c r="L499" s="37"/>
      <c r="M499" s="41"/>
      <c r="N499" s="224"/>
      <c r="O499" s="81"/>
      <c r="P499" s="81"/>
      <c r="Q499" s="81"/>
      <c r="R499" s="81"/>
      <c r="S499" s="81"/>
      <c r="T499" s="81"/>
      <c r="U499" s="81"/>
      <c r="V499" s="81"/>
      <c r="W499" s="81"/>
      <c r="X499" s="82"/>
      <c r="AT499" s="15" t="s">
        <v>155</v>
      </c>
      <c r="AU499" s="15" t="s">
        <v>153</v>
      </c>
    </row>
    <row r="500" s="1" customFormat="1" ht="24" customHeight="1">
      <c r="B500" s="36"/>
      <c r="C500" s="208" t="s">
        <v>1066</v>
      </c>
      <c r="D500" s="208" t="s">
        <v>148</v>
      </c>
      <c r="E500" s="209" t="s">
        <v>1067</v>
      </c>
      <c r="F500" s="210" t="s">
        <v>1068</v>
      </c>
      <c r="G500" s="211" t="s">
        <v>188</v>
      </c>
      <c r="H500" s="212">
        <v>1.115</v>
      </c>
      <c r="I500" s="213"/>
      <c r="J500" s="213"/>
      <c r="K500" s="214">
        <f>ROUND(P500*H500,2)</f>
        <v>0</v>
      </c>
      <c r="L500" s="210" t="s">
        <v>152</v>
      </c>
      <c r="M500" s="41"/>
      <c r="N500" s="215" t="s">
        <v>20</v>
      </c>
      <c r="O500" s="216" t="s">
        <v>48</v>
      </c>
      <c r="P500" s="217">
        <f>I500+J500</f>
        <v>0</v>
      </c>
      <c r="Q500" s="217">
        <f>ROUND(I500*H500,2)</f>
        <v>0</v>
      </c>
      <c r="R500" s="217">
        <f>ROUND(J500*H500,2)</f>
        <v>0</v>
      </c>
      <c r="S500" s="81"/>
      <c r="T500" s="218">
        <f>S500*H500</f>
        <v>0</v>
      </c>
      <c r="U500" s="218">
        <v>0</v>
      </c>
      <c r="V500" s="218">
        <f>U500*H500</f>
        <v>0</v>
      </c>
      <c r="W500" s="218">
        <v>0</v>
      </c>
      <c r="X500" s="219">
        <f>W500*H500</f>
        <v>0</v>
      </c>
      <c r="AR500" s="220" t="s">
        <v>446</v>
      </c>
      <c r="AT500" s="220" t="s">
        <v>148</v>
      </c>
      <c r="AU500" s="220" t="s">
        <v>153</v>
      </c>
      <c r="AY500" s="15" t="s">
        <v>145</v>
      </c>
      <c r="BE500" s="221">
        <f>IF(O500="základní",K500,0)</f>
        <v>0</v>
      </c>
      <c r="BF500" s="221">
        <f>IF(O500="snížená",K500,0)</f>
        <v>0</v>
      </c>
      <c r="BG500" s="221">
        <f>IF(O500="zákl. přenesená",K500,0)</f>
        <v>0</v>
      </c>
      <c r="BH500" s="221">
        <f>IF(O500="sníž. přenesená",K500,0)</f>
        <v>0</v>
      </c>
      <c r="BI500" s="221">
        <f>IF(O500="nulová",K500,0)</f>
        <v>0</v>
      </c>
      <c r="BJ500" s="15" t="s">
        <v>153</v>
      </c>
      <c r="BK500" s="221">
        <f>ROUND(P500*H500,2)</f>
        <v>0</v>
      </c>
      <c r="BL500" s="15" t="s">
        <v>446</v>
      </c>
      <c r="BM500" s="220" t="s">
        <v>1069</v>
      </c>
    </row>
    <row r="501" s="1" customFormat="1">
      <c r="B501" s="36"/>
      <c r="C501" s="37"/>
      <c r="D501" s="222" t="s">
        <v>155</v>
      </c>
      <c r="E501" s="37"/>
      <c r="F501" s="223" t="s">
        <v>1070</v>
      </c>
      <c r="G501" s="37"/>
      <c r="H501" s="37"/>
      <c r="I501" s="128"/>
      <c r="J501" s="128"/>
      <c r="K501" s="37"/>
      <c r="L501" s="37"/>
      <c r="M501" s="41"/>
      <c r="N501" s="224"/>
      <c r="O501" s="81"/>
      <c r="P501" s="81"/>
      <c r="Q501" s="81"/>
      <c r="R501" s="81"/>
      <c r="S501" s="81"/>
      <c r="T501" s="81"/>
      <c r="U501" s="81"/>
      <c r="V501" s="81"/>
      <c r="W501" s="81"/>
      <c r="X501" s="82"/>
      <c r="AT501" s="15" t="s">
        <v>155</v>
      </c>
      <c r="AU501" s="15" t="s">
        <v>153</v>
      </c>
    </row>
    <row r="502" s="11" customFormat="1" ht="22.8" customHeight="1">
      <c r="B502" s="191"/>
      <c r="C502" s="192"/>
      <c r="D502" s="193" t="s">
        <v>77</v>
      </c>
      <c r="E502" s="206" t="s">
        <v>1071</v>
      </c>
      <c r="F502" s="206" t="s">
        <v>1072</v>
      </c>
      <c r="G502" s="192"/>
      <c r="H502" s="192"/>
      <c r="I502" s="195"/>
      <c r="J502" s="195"/>
      <c r="K502" s="207">
        <f>BK502</f>
        <v>0</v>
      </c>
      <c r="L502" s="192"/>
      <c r="M502" s="197"/>
      <c r="N502" s="198"/>
      <c r="O502" s="199"/>
      <c r="P502" s="199"/>
      <c r="Q502" s="200">
        <f>SUM(Q503:Q504)</f>
        <v>0</v>
      </c>
      <c r="R502" s="200">
        <f>SUM(R503:R504)</f>
        <v>0</v>
      </c>
      <c r="S502" s="199"/>
      <c r="T502" s="201">
        <f>SUM(T503:T504)</f>
        <v>0</v>
      </c>
      <c r="U502" s="199"/>
      <c r="V502" s="201">
        <f>SUM(V503:V504)</f>
        <v>0</v>
      </c>
      <c r="W502" s="199"/>
      <c r="X502" s="202">
        <f>SUM(X503:X504)</f>
        <v>0</v>
      </c>
      <c r="AR502" s="203" t="s">
        <v>153</v>
      </c>
      <c r="AT502" s="204" t="s">
        <v>77</v>
      </c>
      <c r="AU502" s="204" t="s">
        <v>83</v>
      </c>
      <c r="AY502" s="203" t="s">
        <v>145</v>
      </c>
      <c r="BK502" s="205">
        <f>SUM(BK503:BK504)</f>
        <v>0</v>
      </c>
    </row>
    <row r="503" s="1" customFormat="1" ht="16.5" customHeight="1">
      <c r="B503" s="36"/>
      <c r="C503" s="208" t="s">
        <v>1073</v>
      </c>
      <c r="D503" s="208" t="s">
        <v>148</v>
      </c>
      <c r="E503" s="209" t="s">
        <v>1071</v>
      </c>
      <c r="F503" s="210" t="s">
        <v>1074</v>
      </c>
      <c r="G503" s="211" t="s">
        <v>251</v>
      </c>
      <c r="H503" s="212">
        <v>1</v>
      </c>
      <c r="I503" s="213"/>
      <c r="J503" s="213"/>
      <c r="K503" s="214">
        <f>ROUND(P503*H503,2)</f>
        <v>0</v>
      </c>
      <c r="L503" s="210" t="s">
        <v>20</v>
      </c>
      <c r="M503" s="41"/>
      <c r="N503" s="215" t="s">
        <v>20</v>
      </c>
      <c r="O503" s="216" t="s">
        <v>48</v>
      </c>
      <c r="P503" s="217">
        <f>I503+J503</f>
        <v>0</v>
      </c>
      <c r="Q503" s="217">
        <f>ROUND(I503*H503,2)</f>
        <v>0</v>
      </c>
      <c r="R503" s="217">
        <f>ROUND(J503*H503,2)</f>
        <v>0</v>
      </c>
      <c r="S503" s="81"/>
      <c r="T503" s="218">
        <f>S503*H503</f>
        <v>0</v>
      </c>
      <c r="U503" s="218">
        <v>0</v>
      </c>
      <c r="V503" s="218">
        <f>U503*H503</f>
        <v>0</v>
      </c>
      <c r="W503" s="218">
        <v>0</v>
      </c>
      <c r="X503" s="219">
        <f>W503*H503</f>
        <v>0</v>
      </c>
      <c r="AR503" s="220" t="s">
        <v>446</v>
      </c>
      <c r="AT503" s="220" t="s">
        <v>148</v>
      </c>
      <c r="AU503" s="220" t="s">
        <v>153</v>
      </c>
      <c r="AY503" s="15" t="s">
        <v>145</v>
      </c>
      <c r="BE503" s="221">
        <f>IF(O503="základní",K503,0)</f>
        <v>0</v>
      </c>
      <c r="BF503" s="221">
        <f>IF(O503="snížená",K503,0)</f>
        <v>0</v>
      </c>
      <c r="BG503" s="221">
        <f>IF(O503="zákl. přenesená",K503,0)</f>
        <v>0</v>
      </c>
      <c r="BH503" s="221">
        <f>IF(O503="sníž. přenesená",K503,0)</f>
        <v>0</v>
      </c>
      <c r="BI503" s="221">
        <f>IF(O503="nulová",K503,0)</f>
        <v>0</v>
      </c>
      <c r="BJ503" s="15" t="s">
        <v>153</v>
      </c>
      <c r="BK503" s="221">
        <f>ROUND(P503*H503,2)</f>
        <v>0</v>
      </c>
      <c r="BL503" s="15" t="s">
        <v>446</v>
      </c>
      <c r="BM503" s="220" t="s">
        <v>1075</v>
      </c>
    </row>
    <row r="504" s="1" customFormat="1">
      <c r="B504" s="36"/>
      <c r="C504" s="37"/>
      <c r="D504" s="222" t="s">
        <v>155</v>
      </c>
      <c r="E504" s="37"/>
      <c r="F504" s="223" t="s">
        <v>1074</v>
      </c>
      <c r="G504" s="37"/>
      <c r="H504" s="37"/>
      <c r="I504" s="128"/>
      <c r="J504" s="128"/>
      <c r="K504" s="37"/>
      <c r="L504" s="37"/>
      <c r="M504" s="41"/>
      <c r="N504" s="224"/>
      <c r="O504" s="81"/>
      <c r="P504" s="81"/>
      <c r="Q504" s="81"/>
      <c r="R504" s="81"/>
      <c r="S504" s="81"/>
      <c r="T504" s="81"/>
      <c r="U504" s="81"/>
      <c r="V504" s="81"/>
      <c r="W504" s="81"/>
      <c r="X504" s="82"/>
      <c r="AT504" s="15" t="s">
        <v>155</v>
      </c>
      <c r="AU504" s="15" t="s">
        <v>153</v>
      </c>
    </row>
    <row r="505" s="11" customFormat="1" ht="22.8" customHeight="1">
      <c r="B505" s="191"/>
      <c r="C505" s="192"/>
      <c r="D505" s="193" t="s">
        <v>77</v>
      </c>
      <c r="E505" s="206" t="s">
        <v>1076</v>
      </c>
      <c r="F505" s="206" t="s">
        <v>1077</v>
      </c>
      <c r="G505" s="192"/>
      <c r="H505" s="192"/>
      <c r="I505" s="195"/>
      <c r="J505" s="195"/>
      <c r="K505" s="207">
        <f>BK505</f>
        <v>0</v>
      </c>
      <c r="L505" s="192"/>
      <c r="M505" s="197"/>
      <c r="N505" s="198"/>
      <c r="O505" s="199"/>
      <c r="P505" s="199"/>
      <c r="Q505" s="200">
        <f>SUM(Q506:Q545)</f>
        <v>0</v>
      </c>
      <c r="R505" s="200">
        <f>SUM(R506:R545)</f>
        <v>0</v>
      </c>
      <c r="S505" s="199"/>
      <c r="T505" s="201">
        <f>SUM(T506:T545)</f>
        <v>0</v>
      </c>
      <c r="U505" s="199"/>
      <c r="V505" s="201">
        <f>SUM(V506:V545)</f>
        <v>4.4618722500000016</v>
      </c>
      <c r="W505" s="199"/>
      <c r="X505" s="202">
        <f>SUM(X506:X545)</f>
        <v>0.018160000000000003</v>
      </c>
      <c r="AR505" s="203" t="s">
        <v>153</v>
      </c>
      <c r="AT505" s="204" t="s">
        <v>77</v>
      </c>
      <c r="AU505" s="204" t="s">
        <v>83</v>
      </c>
      <c r="AY505" s="203" t="s">
        <v>145</v>
      </c>
      <c r="BK505" s="205">
        <f>SUM(BK506:BK545)</f>
        <v>0</v>
      </c>
    </row>
    <row r="506" s="1" customFormat="1" ht="24" customHeight="1">
      <c r="B506" s="36"/>
      <c r="C506" s="208" t="s">
        <v>1078</v>
      </c>
      <c r="D506" s="208" t="s">
        <v>148</v>
      </c>
      <c r="E506" s="209" t="s">
        <v>1079</v>
      </c>
      <c r="F506" s="210" t="s">
        <v>1080</v>
      </c>
      <c r="G506" s="211" t="s">
        <v>151</v>
      </c>
      <c r="H506" s="212">
        <v>11.175000000000001</v>
      </c>
      <c r="I506" s="213"/>
      <c r="J506" s="213"/>
      <c r="K506" s="214">
        <f>ROUND(P506*H506,2)</f>
        <v>0</v>
      </c>
      <c r="L506" s="210" t="s">
        <v>152</v>
      </c>
      <c r="M506" s="41"/>
      <c r="N506" s="215" t="s">
        <v>20</v>
      </c>
      <c r="O506" s="216" t="s">
        <v>48</v>
      </c>
      <c r="P506" s="217">
        <f>I506+J506</f>
        <v>0</v>
      </c>
      <c r="Q506" s="217">
        <f>ROUND(I506*H506,2)</f>
        <v>0</v>
      </c>
      <c r="R506" s="217">
        <f>ROUND(J506*H506,2)</f>
        <v>0</v>
      </c>
      <c r="S506" s="81"/>
      <c r="T506" s="218">
        <f>S506*H506</f>
        <v>0</v>
      </c>
      <c r="U506" s="218">
        <v>0.02197</v>
      </c>
      <c r="V506" s="218">
        <f>U506*H506</f>
        <v>0.24551475</v>
      </c>
      <c r="W506" s="218">
        <v>0</v>
      </c>
      <c r="X506" s="219">
        <f>W506*H506</f>
        <v>0</v>
      </c>
      <c r="AR506" s="220" t="s">
        <v>446</v>
      </c>
      <c r="AT506" s="220" t="s">
        <v>148</v>
      </c>
      <c r="AU506" s="220" t="s">
        <v>153</v>
      </c>
      <c r="AY506" s="15" t="s">
        <v>145</v>
      </c>
      <c r="BE506" s="221">
        <f>IF(O506="základní",K506,0)</f>
        <v>0</v>
      </c>
      <c r="BF506" s="221">
        <f>IF(O506="snížená",K506,0)</f>
        <v>0</v>
      </c>
      <c r="BG506" s="221">
        <f>IF(O506="zákl. přenesená",K506,0)</f>
        <v>0</v>
      </c>
      <c r="BH506" s="221">
        <f>IF(O506="sníž. přenesená",K506,0)</f>
        <v>0</v>
      </c>
      <c r="BI506" s="221">
        <f>IF(O506="nulová",K506,0)</f>
        <v>0</v>
      </c>
      <c r="BJ506" s="15" t="s">
        <v>153</v>
      </c>
      <c r="BK506" s="221">
        <f>ROUND(P506*H506,2)</f>
        <v>0</v>
      </c>
      <c r="BL506" s="15" t="s">
        <v>446</v>
      </c>
      <c r="BM506" s="220" t="s">
        <v>1081</v>
      </c>
    </row>
    <row r="507" s="1" customFormat="1">
      <c r="B507" s="36"/>
      <c r="C507" s="37"/>
      <c r="D507" s="222" t="s">
        <v>155</v>
      </c>
      <c r="E507" s="37"/>
      <c r="F507" s="223" t="s">
        <v>1082</v>
      </c>
      <c r="G507" s="37"/>
      <c r="H507" s="37"/>
      <c r="I507" s="128"/>
      <c r="J507" s="128"/>
      <c r="K507" s="37"/>
      <c r="L507" s="37"/>
      <c r="M507" s="41"/>
      <c r="N507" s="224"/>
      <c r="O507" s="81"/>
      <c r="P507" s="81"/>
      <c r="Q507" s="81"/>
      <c r="R507" s="81"/>
      <c r="S507" s="81"/>
      <c r="T507" s="81"/>
      <c r="U507" s="81"/>
      <c r="V507" s="81"/>
      <c r="W507" s="81"/>
      <c r="X507" s="82"/>
      <c r="AT507" s="15" t="s">
        <v>155</v>
      </c>
      <c r="AU507" s="15" t="s">
        <v>153</v>
      </c>
    </row>
    <row r="508" s="1" customFormat="1" ht="24" customHeight="1">
      <c r="B508" s="36"/>
      <c r="C508" s="208" t="s">
        <v>1083</v>
      </c>
      <c r="D508" s="208" t="s">
        <v>148</v>
      </c>
      <c r="E508" s="209" t="s">
        <v>1084</v>
      </c>
      <c r="F508" s="210" t="s">
        <v>1085</v>
      </c>
      <c r="G508" s="211" t="s">
        <v>151</v>
      </c>
      <c r="H508" s="212">
        <v>11.175000000000001</v>
      </c>
      <c r="I508" s="213"/>
      <c r="J508" s="213"/>
      <c r="K508" s="214">
        <f>ROUND(P508*H508,2)</f>
        <v>0</v>
      </c>
      <c r="L508" s="210" t="s">
        <v>152</v>
      </c>
      <c r="M508" s="41"/>
      <c r="N508" s="215" t="s">
        <v>20</v>
      </c>
      <c r="O508" s="216" t="s">
        <v>48</v>
      </c>
      <c r="P508" s="217">
        <f>I508+J508</f>
        <v>0</v>
      </c>
      <c r="Q508" s="217">
        <f>ROUND(I508*H508,2)</f>
        <v>0</v>
      </c>
      <c r="R508" s="217">
        <f>ROUND(J508*H508,2)</f>
        <v>0</v>
      </c>
      <c r="S508" s="81"/>
      <c r="T508" s="218">
        <f>S508*H508</f>
        <v>0</v>
      </c>
      <c r="U508" s="218">
        <v>4.0000000000000003E-05</v>
      </c>
      <c r="V508" s="218">
        <f>U508*H508</f>
        <v>0.00044700000000000008</v>
      </c>
      <c r="W508" s="218">
        <v>0</v>
      </c>
      <c r="X508" s="219">
        <f>W508*H508</f>
        <v>0</v>
      </c>
      <c r="AR508" s="220" t="s">
        <v>446</v>
      </c>
      <c r="AT508" s="220" t="s">
        <v>148</v>
      </c>
      <c r="AU508" s="220" t="s">
        <v>153</v>
      </c>
      <c r="AY508" s="15" t="s">
        <v>145</v>
      </c>
      <c r="BE508" s="221">
        <f>IF(O508="základní",K508,0)</f>
        <v>0</v>
      </c>
      <c r="BF508" s="221">
        <f>IF(O508="snížená",K508,0)</f>
        <v>0</v>
      </c>
      <c r="BG508" s="221">
        <f>IF(O508="zákl. přenesená",K508,0)</f>
        <v>0</v>
      </c>
      <c r="BH508" s="221">
        <f>IF(O508="sníž. přenesená",K508,0)</f>
        <v>0</v>
      </c>
      <c r="BI508" s="221">
        <f>IF(O508="nulová",K508,0)</f>
        <v>0</v>
      </c>
      <c r="BJ508" s="15" t="s">
        <v>153</v>
      </c>
      <c r="BK508" s="221">
        <f>ROUND(P508*H508,2)</f>
        <v>0</v>
      </c>
      <c r="BL508" s="15" t="s">
        <v>446</v>
      </c>
      <c r="BM508" s="220" t="s">
        <v>1086</v>
      </c>
    </row>
    <row r="509" s="1" customFormat="1">
      <c r="B509" s="36"/>
      <c r="C509" s="37"/>
      <c r="D509" s="222" t="s">
        <v>155</v>
      </c>
      <c r="E509" s="37"/>
      <c r="F509" s="223" t="s">
        <v>1087</v>
      </c>
      <c r="G509" s="37"/>
      <c r="H509" s="37"/>
      <c r="I509" s="128"/>
      <c r="J509" s="128"/>
      <c r="K509" s="37"/>
      <c r="L509" s="37"/>
      <c r="M509" s="41"/>
      <c r="N509" s="224"/>
      <c r="O509" s="81"/>
      <c r="P509" s="81"/>
      <c r="Q509" s="81"/>
      <c r="R509" s="81"/>
      <c r="S509" s="81"/>
      <c r="T509" s="81"/>
      <c r="U509" s="81"/>
      <c r="V509" s="81"/>
      <c r="W509" s="81"/>
      <c r="X509" s="82"/>
      <c r="AT509" s="15" t="s">
        <v>155</v>
      </c>
      <c r="AU509" s="15" t="s">
        <v>153</v>
      </c>
    </row>
    <row r="510" s="1" customFormat="1" ht="24" customHeight="1">
      <c r="B510" s="36"/>
      <c r="C510" s="225" t="s">
        <v>1088</v>
      </c>
      <c r="D510" s="225" t="s">
        <v>185</v>
      </c>
      <c r="E510" s="226" t="s">
        <v>1089</v>
      </c>
      <c r="F510" s="227" t="s">
        <v>1090</v>
      </c>
      <c r="G510" s="228" t="s">
        <v>251</v>
      </c>
      <c r="H510" s="229">
        <v>21.231999999999999</v>
      </c>
      <c r="I510" s="230"/>
      <c r="J510" s="231"/>
      <c r="K510" s="232">
        <f>ROUND(P510*H510,2)</f>
        <v>0</v>
      </c>
      <c r="L510" s="227" t="s">
        <v>152</v>
      </c>
      <c r="M510" s="233"/>
      <c r="N510" s="234" t="s">
        <v>20</v>
      </c>
      <c r="O510" s="216" t="s">
        <v>48</v>
      </c>
      <c r="P510" s="217">
        <f>I510+J510</f>
        <v>0</v>
      </c>
      <c r="Q510" s="217">
        <f>ROUND(I510*H510,2)</f>
        <v>0</v>
      </c>
      <c r="R510" s="217">
        <f>ROUND(J510*H510,2)</f>
        <v>0</v>
      </c>
      <c r="S510" s="81"/>
      <c r="T510" s="218">
        <f>S510*H510</f>
        <v>0</v>
      </c>
      <c r="U510" s="218">
        <v>0.00069999999999999999</v>
      </c>
      <c r="V510" s="218">
        <f>U510*H510</f>
        <v>0.0148624</v>
      </c>
      <c r="W510" s="218">
        <v>0</v>
      </c>
      <c r="X510" s="219">
        <f>W510*H510</f>
        <v>0</v>
      </c>
      <c r="AR510" s="220" t="s">
        <v>379</v>
      </c>
      <c r="AT510" s="220" t="s">
        <v>185</v>
      </c>
      <c r="AU510" s="220" t="s">
        <v>153</v>
      </c>
      <c r="AY510" s="15" t="s">
        <v>145</v>
      </c>
      <c r="BE510" s="221">
        <f>IF(O510="základní",K510,0)</f>
        <v>0</v>
      </c>
      <c r="BF510" s="221">
        <f>IF(O510="snížená",K510,0)</f>
        <v>0</v>
      </c>
      <c r="BG510" s="221">
        <f>IF(O510="zákl. přenesená",K510,0)</f>
        <v>0</v>
      </c>
      <c r="BH510" s="221">
        <f>IF(O510="sníž. přenesená",K510,0)</f>
        <v>0</v>
      </c>
      <c r="BI510" s="221">
        <f>IF(O510="nulová",K510,0)</f>
        <v>0</v>
      </c>
      <c r="BJ510" s="15" t="s">
        <v>153</v>
      </c>
      <c r="BK510" s="221">
        <f>ROUND(P510*H510,2)</f>
        <v>0</v>
      </c>
      <c r="BL510" s="15" t="s">
        <v>446</v>
      </c>
      <c r="BM510" s="220" t="s">
        <v>1091</v>
      </c>
    </row>
    <row r="511" s="1" customFormat="1">
      <c r="B511" s="36"/>
      <c r="C511" s="37"/>
      <c r="D511" s="222" t="s">
        <v>155</v>
      </c>
      <c r="E511" s="37"/>
      <c r="F511" s="223" t="s">
        <v>1090</v>
      </c>
      <c r="G511" s="37"/>
      <c r="H511" s="37"/>
      <c r="I511" s="128"/>
      <c r="J511" s="128"/>
      <c r="K511" s="37"/>
      <c r="L511" s="37"/>
      <c r="M511" s="41"/>
      <c r="N511" s="224"/>
      <c r="O511" s="81"/>
      <c r="P511" s="81"/>
      <c r="Q511" s="81"/>
      <c r="R511" s="81"/>
      <c r="S511" s="81"/>
      <c r="T511" s="81"/>
      <c r="U511" s="81"/>
      <c r="V511" s="81"/>
      <c r="W511" s="81"/>
      <c r="X511" s="82"/>
      <c r="AT511" s="15" t="s">
        <v>155</v>
      </c>
      <c r="AU511" s="15" t="s">
        <v>153</v>
      </c>
    </row>
    <row r="512" s="1" customFormat="1" ht="24" customHeight="1">
      <c r="B512" s="36"/>
      <c r="C512" s="208" t="s">
        <v>1092</v>
      </c>
      <c r="D512" s="208" t="s">
        <v>148</v>
      </c>
      <c r="E512" s="209" t="s">
        <v>1093</v>
      </c>
      <c r="F512" s="210" t="s">
        <v>1094</v>
      </c>
      <c r="G512" s="211" t="s">
        <v>151</v>
      </c>
      <c r="H512" s="212">
        <v>11.175000000000001</v>
      </c>
      <c r="I512" s="213"/>
      <c r="J512" s="213"/>
      <c r="K512" s="214">
        <f>ROUND(P512*H512,2)</f>
        <v>0</v>
      </c>
      <c r="L512" s="210" t="s">
        <v>152</v>
      </c>
      <c r="M512" s="41"/>
      <c r="N512" s="215" t="s">
        <v>20</v>
      </c>
      <c r="O512" s="216" t="s">
        <v>48</v>
      </c>
      <c r="P512" s="217">
        <f>I512+J512</f>
        <v>0</v>
      </c>
      <c r="Q512" s="217">
        <f>ROUND(I512*H512,2)</f>
        <v>0</v>
      </c>
      <c r="R512" s="217">
        <f>ROUND(J512*H512,2)</f>
        <v>0</v>
      </c>
      <c r="S512" s="81"/>
      <c r="T512" s="218">
        <f>S512*H512</f>
        <v>0</v>
      </c>
      <c r="U512" s="218">
        <v>0.00088000000000000003</v>
      </c>
      <c r="V512" s="218">
        <f>U512*H512</f>
        <v>0.0098340000000000007</v>
      </c>
      <c r="W512" s="218">
        <v>0</v>
      </c>
      <c r="X512" s="219">
        <f>W512*H512</f>
        <v>0</v>
      </c>
      <c r="AR512" s="220" t="s">
        <v>446</v>
      </c>
      <c r="AT512" s="220" t="s">
        <v>148</v>
      </c>
      <c r="AU512" s="220" t="s">
        <v>153</v>
      </c>
      <c r="AY512" s="15" t="s">
        <v>145</v>
      </c>
      <c r="BE512" s="221">
        <f>IF(O512="základní",K512,0)</f>
        <v>0</v>
      </c>
      <c r="BF512" s="221">
        <f>IF(O512="snížená",K512,0)</f>
        <v>0</v>
      </c>
      <c r="BG512" s="221">
        <f>IF(O512="zákl. přenesená",K512,0)</f>
        <v>0</v>
      </c>
      <c r="BH512" s="221">
        <f>IF(O512="sníž. přenesená",K512,0)</f>
        <v>0</v>
      </c>
      <c r="BI512" s="221">
        <f>IF(O512="nulová",K512,0)</f>
        <v>0</v>
      </c>
      <c r="BJ512" s="15" t="s">
        <v>153</v>
      </c>
      <c r="BK512" s="221">
        <f>ROUND(P512*H512,2)</f>
        <v>0</v>
      </c>
      <c r="BL512" s="15" t="s">
        <v>446</v>
      </c>
      <c r="BM512" s="220" t="s">
        <v>1095</v>
      </c>
    </row>
    <row r="513" s="1" customFormat="1">
      <c r="B513" s="36"/>
      <c r="C513" s="37"/>
      <c r="D513" s="222" t="s">
        <v>155</v>
      </c>
      <c r="E513" s="37"/>
      <c r="F513" s="223" t="s">
        <v>1096</v>
      </c>
      <c r="G513" s="37"/>
      <c r="H513" s="37"/>
      <c r="I513" s="128"/>
      <c r="J513" s="128"/>
      <c r="K513" s="37"/>
      <c r="L513" s="37"/>
      <c r="M513" s="41"/>
      <c r="N513" s="224"/>
      <c r="O513" s="81"/>
      <c r="P513" s="81"/>
      <c r="Q513" s="81"/>
      <c r="R513" s="81"/>
      <c r="S513" s="81"/>
      <c r="T513" s="81"/>
      <c r="U513" s="81"/>
      <c r="V513" s="81"/>
      <c r="W513" s="81"/>
      <c r="X513" s="82"/>
      <c r="AT513" s="15" t="s">
        <v>155</v>
      </c>
      <c r="AU513" s="15" t="s">
        <v>153</v>
      </c>
    </row>
    <row r="514" s="1" customFormat="1" ht="24" customHeight="1">
      <c r="B514" s="36"/>
      <c r="C514" s="208" t="s">
        <v>1097</v>
      </c>
      <c r="D514" s="208" t="s">
        <v>148</v>
      </c>
      <c r="E514" s="209" t="s">
        <v>1098</v>
      </c>
      <c r="F514" s="210" t="s">
        <v>1099</v>
      </c>
      <c r="G514" s="211" t="s">
        <v>151</v>
      </c>
      <c r="H514" s="212">
        <v>22.350000000000001</v>
      </c>
      <c r="I514" s="213"/>
      <c r="J514" s="213"/>
      <c r="K514" s="214">
        <f>ROUND(P514*H514,2)</f>
        <v>0</v>
      </c>
      <c r="L514" s="210" t="s">
        <v>152</v>
      </c>
      <c r="M514" s="41"/>
      <c r="N514" s="215" t="s">
        <v>20</v>
      </c>
      <c r="O514" s="216" t="s">
        <v>48</v>
      </c>
      <c r="P514" s="217">
        <f>I514+J514</f>
        <v>0</v>
      </c>
      <c r="Q514" s="217">
        <f>ROUND(I514*H514,2)</f>
        <v>0</v>
      </c>
      <c r="R514" s="217">
        <f>ROUND(J514*H514,2)</f>
        <v>0</v>
      </c>
      <c r="S514" s="81"/>
      <c r="T514" s="218">
        <f>S514*H514</f>
        <v>0</v>
      </c>
      <c r="U514" s="218">
        <v>0.00020000000000000001</v>
      </c>
      <c r="V514" s="218">
        <f>U514*H514</f>
        <v>0.0044700000000000009</v>
      </c>
      <c r="W514" s="218">
        <v>0</v>
      </c>
      <c r="X514" s="219">
        <f>W514*H514</f>
        <v>0</v>
      </c>
      <c r="AR514" s="220" t="s">
        <v>446</v>
      </c>
      <c r="AT514" s="220" t="s">
        <v>148</v>
      </c>
      <c r="AU514" s="220" t="s">
        <v>153</v>
      </c>
      <c r="AY514" s="15" t="s">
        <v>145</v>
      </c>
      <c r="BE514" s="221">
        <f>IF(O514="základní",K514,0)</f>
        <v>0</v>
      </c>
      <c r="BF514" s="221">
        <f>IF(O514="snížená",K514,0)</f>
        <v>0</v>
      </c>
      <c r="BG514" s="221">
        <f>IF(O514="zákl. přenesená",K514,0)</f>
        <v>0</v>
      </c>
      <c r="BH514" s="221">
        <f>IF(O514="sníž. přenesená",K514,0)</f>
        <v>0</v>
      </c>
      <c r="BI514" s="221">
        <f>IF(O514="nulová",K514,0)</f>
        <v>0</v>
      </c>
      <c r="BJ514" s="15" t="s">
        <v>153</v>
      </c>
      <c r="BK514" s="221">
        <f>ROUND(P514*H514,2)</f>
        <v>0</v>
      </c>
      <c r="BL514" s="15" t="s">
        <v>446</v>
      </c>
      <c r="BM514" s="220" t="s">
        <v>1100</v>
      </c>
    </row>
    <row r="515" s="1" customFormat="1">
      <c r="B515" s="36"/>
      <c r="C515" s="37"/>
      <c r="D515" s="222" t="s">
        <v>155</v>
      </c>
      <c r="E515" s="37"/>
      <c r="F515" s="223" t="s">
        <v>1101</v>
      </c>
      <c r="G515" s="37"/>
      <c r="H515" s="37"/>
      <c r="I515" s="128"/>
      <c r="J515" s="128"/>
      <c r="K515" s="37"/>
      <c r="L515" s="37"/>
      <c r="M515" s="41"/>
      <c r="N515" s="224"/>
      <c r="O515" s="81"/>
      <c r="P515" s="81"/>
      <c r="Q515" s="81"/>
      <c r="R515" s="81"/>
      <c r="S515" s="81"/>
      <c r="T515" s="81"/>
      <c r="U515" s="81"/>
      <c r="V515" s="81"/>
      <c r="W515" s="81"/>
      <c r="X515" s="82"/>
      <c r="AT515" s="15" t="s">
        <v>155</v>
      </c>
      <c r="AU515" s="15" t="s">
        <v>153</v>
      </c>
    </row>
    <row r="516" s="1" customFormat="1" ht="24" customHeight="1">
      <c r="B516" s="36"/>
      <c r="C516" s="208" t="s">
        <v>1102</v>
      </c>
      <c r="D516" s="208" t="s">
        <v>148</v>
      </c>
      <c r="E516" s="209" t="s">
        <v>1103</v>
      </c>
      <c r="F516" s="210" t="s">
        <v>1104</v>
      </c>
      <c r="G516" s="211" t="s">
        <v>251</v>
      </c>
      <c r="H516" s="212">
        <v>6.25</v>
      </c>
      <c r="I516" s="213"/>
      <c r="J516" s="213"/>
      <c r="K516" s="214">
        <f>ROUND(P516*H516,2)</f>
        <v>0</v>
      </c>
      <c r="L516" s="210" t="s">
        <v>152</v>
      </c>
      <c r="M516" s="41"/>
      <c r="N516" s="215" t="s">
        <v>20</v>
      </c>
      <c r="O516" s="216" t="s">
        <v>48</v>
      </c>
      <c r="P516" s="217">
        <f>I516+J516</f>
        <v>0</v>
      </c>
      <c r="Q516" s="217">
        <f>ROUND(I516*H516,2)</f>
        <v>0</v>
      </c>
      <c r="R516" s="217">
        <f>ROUND(J516*H516,2)</f>
        <v>0</v>
      </c>
      <c r="S516" s="81"/>
      <c r="T516" s="218">
        <f>S516*H516</f>
        <v>0</v>
      </c>
      <c r="U516" s="218">
        <v>4.0000000000000003E-05</v>
      </c>
      <c r="V516" s="218">
        <f>U516*H516</f>
        <v>0.00025000000000000001</v>
      </c>
      <c r="W516" s="218">
        <v>0</v>
      </c>
      <c r="X516" s="219">
        <f>W516*H516</f>
        <v>0</v>
      </c>
      <c r="AR516" s="220" t="s">
        <v>446</v>
      </c>
      <c r="AT516" s="220" t="s">
        <v>148</v>
      </c>
      <c r="AU516" s="220" t="s">
        <v>153</v>
      </c>
      <c r="AY516" s="15" t="s">
        <v>145</v>
      </c>
      <c r="BE516" s="221">
        <f>IF(O516="základní",K516,0)</f>
        <v>0</v>
      </c>
      <c r="BF516" s="221">
        <f>IF(O516="snížená",K516,0)</f>
        <v>0</v>
      </c>
      <c r="BG516" s="221">
        <f>IF(O516="zákl. přenesená",K516,0)</f>
        <v>0</v>
      </c>
      <c r="BH516" s="221">
        <f>IF(O516="sníž. přenesená",K516,0)</f>
        <v>0</v>
      </c>
      <c r="BI516" s="221">
        <f>IF(O516="nulová",K516,0)</f>
        <v>0</v>
      </c>
      <c r="BJ516" s="15" t="s">
        <v>153</v>
      </c>
      <c r="BK516" s="221">
        <f>ROUND(P516*H516,2)</f>
        <v>0</v>
      </c>
      <c r="BL516" s="15" t="s">
        <v>446</v>
      </c>
      <c r="BM516" s="220" t="s">
        <v>1105</v>
      </c>
    </row>
    <row r="517" s="1" customFormat="1">
      <c r="B517" s="36"/>
      <c r="C517" s="37"/>
      <c r="D517" s="222" t="s">
        <v>155</v>
      </c>
      <c r="E517" s="37"/>
      <c r="F517" s="223" t="s">
        <v>1106</v>
      </c>
      <c r="G517" s="37"/>
      <c r="H517" s="37"/>
      <c r="I517" s="128"/>
      <c r="J517" s="128"/>
      <c r="K517" s="37"/>
      <c r="L517" s="37"/>
      <c r="M517" s="41"/>
      <c r="N517" s="224"/>
      <c r="O517" s="81"/>
      <c r="P517" s="81"/>
      <c r="Q517" s="81"/>
      <c r="R517" s="81"/>
      <c r="S517" s="81"/>
      <c r="T517" s="81"/>
      <c r="U517" s="81"/>
      <c r="V517" s="81"/>
      <c r="W517" s="81"/>
      <c r="X517" s="82"/>
      <c r="AT517" s="15" t="s">
        <v>155</v>
      </c>
      <c r="AU517" s="15" t="s">
        <v>153</v>
      </c>
    </row>
    <row r="518" s="1" customFormat="1" ht="24" customHeight="1">
      <c r="B518" s="36"/>
      <c r="C518" s="208" t="s">
        <v>1107</v>
      </c>
      <c r="D518" s="208" t="s">
        <v>148</v>
      </c>
      <c r="E518" s="209" t="s">
        <v>1108</v>
      </c>
      <c r="F518" s="210" t="s">
        <v>1109</v>
      </c>
      <c r="G518" s="211" t="s">
        <v>251</v>
      </c>
      <c r="H518" s="212">
        <v>2</v>
      </c>
      <c r="I518" s="213"/>
      <c r="J518" s="213"/>
      <c r="K518" s="214">
        <f>ROUND(P518*H518,2)</f>
        <v>0</v>
      </c>
      <c r="L518" s="210" t="s">
        <v>152</v>
      </c>
      <c r="M518" s="41"/>
      <c r="N518" s="215" t="s">
        <v>20</v>
      </c>
      <c r="O518" s="216" t="s">
        <v>48</v>
      </c>
      <c r="P518" s="217">
        <f>I518+J518</f>
        <v>0</v>
      </c>
      <c r="Q518" s="217">
        <f>ROUND(I518*H518,2)</f>
        <v>0</v>
      </c>
      <c r="R518" s="217">
        <f>ROUND(J518*H518,2)</f>
        <v>0</v>
      </c>
      <c r="S518" s="81"/>
      <c r="T518" s="218">
        <f>S518*H518</f>
        <v>0</v>
      </c>
      <c r="U518" s="218">
        <v>0.00013999999999999999</v>
      </c>
      <c r="V518" s="218">
        <f>U518*H518</f>
        <v>0.00027999999999999998</v>
      </c>
      <c r="W518" s="218">
        <v>0</v>
      </c>
      <c r="X518" s="219">
        <f>W518*H518</f>
        <v>0</v>
      </c>
      <c r="AR518" s="220" t="s">
        <v>446</v>
      </c>
      <c r="AT518" s="220" t="s">
        <v>148</v>
      </c>
      <c r="AU518" s="220" t="s">
        <v>153</v>
      </c>
      <c r="AY518" s="15" t="s">
        <v>145</v>
      </c>
      <c r="BE518" s="221">
        <f>IF(O518="základní",K518,0)</f>
        <v>0</v>
      </c>
      <c r="BF518" s="221">
        <f>IF(O518="snížená",K518,0)</f>
        <v>0</v>
      </c>
      <c r="BG518" s="221">
        <f>IF(O518="zákl. přenesená",K518,0)</f>
        <v>0</v>
      </c>
      <c r="BH518" s="221">
        <f>IF(O518="sníž. přenesená",K518,0)</f>
        <v>0</v>
      </c>
      <c r="BI518" s="221">
        <f>IF(O518="nulová",K518,0)</f>
        <v>0</v>
      </c>
      <c r="BJ518" s="15" t="s">
        <v>153</v>
      </c>
      <c r="BK518" s="221">
        <f>ROUND(P518*H518,2)</f>
        <v>0</v>
      </c>
      <c r="BL518" s="15" t="s">
        <v>446</v>
      </c>
      <c r="BM518" s="220" t="s">
        <v>1110</v>
      </c>
    </row>
    <row r="519" s="1" customFormat="1">
      <c r="B519" s="36"/>
      <c r="C519" s="37"/>
      <c r="D519" s="222" t="s">
        <v>155</v>
      </c>
      <c r="E519" s="37"/>
      <c r="F519" s="223" t="s">
        <v>1111</v>
      </c>
      <c r="G519" s="37"/>
      <c r="H519" s="37"/>
      <c r="I519" s="128"/>
      <c r="J519" s="128"/>
      <c r="K519" s="37"/>
      <c r="L519" s="37"/>
      <c r="M519" s="41"/>
      <c r="N519" s="224"/>
      <c r="O519" s="81"/>
      <c r="P519" s="81"/>
      <c r="Q519" s="81"/>
      <c r="R519" s="81"/>
      <c r="S519" s="81"/>
      <c r="T519" s="81"/>
      <c r="U519" s="81"/>
      <c r="V519" s="81"/>
      <c r="W519" s="81"/>
      <c r="X519" s="82"/>
      <c r="AT519" s="15" t="s">
        <v>155</v>
      </c>
      <c r="AU519" s="15" t="s">
        <v>153</v>
      </c>
    </row>
    <row r="520" s="1" customFormat="1" ht="24" customHeight="1">
      <c r="B520" s="36"/>
      <c r="C520" s="208" t="s">
        <v>1112</v>
      </c>
      <c r="D520" s="208" t="s">
        <v>148</v>
      </c>
      <c r="E520" s="209" t="s">
        <v>1113</v>
      </c>
      <c r="F520" s="210" t="s">
        <v>1114</v>
      </c>
      <c r="G520" s="211" t="s">
        <v>151</v>
      </c>
      <c r="H520" s="212">
        <v>4</v>
      </c>
      <c r="I520" s="213"/>
      <c r="J520" s="213"/>
      <c r="K520" s="214">
        <f>ROUND(P520*H520,2)</f>
        <v>0</v>
      </c>
      <c r="L520" s="210" t="s">
        <v>152</v>
      </c>
      <c r="M520" s="41"/>
      <c r="N520" s="215" t="s">
        <v>20</v>
      </c>
      <c r="O520" s="216" t="s">
        <v>48</v>
      </c>
      <c r="P520" s="217">
        <f>I520+J520</f>
        <v>0</v>
      </c>
      <c r="Q520" s="217">
        <f>ROUND(I520*H520,2)</f>
        <v>0</v>
      </c>
      <c r="R520" s="217">
        <f>ROUND(J520*H520,2)</f>
        <v>0</v>
      </c>
      <c r="S520" s="81"/>
      <c r="T520" s="218">
        <f>S520*H520</f>
        <v>0</v>
      </c>
      <c r="U520" s="218">
        <v>0.017500000000000002</v>
      </c>
      <c r="V520" s="218">
        <f>U520*H520</f>
        <v>0.070000000000000007</v>
      </c>
      <c r="W520" s="218">
        <v>0</v>
      </c>
      <c r="X520" s="219">
        <f>W520*H520</f>
        <v>0</v>
      </c>
      <c r="AR520" s="220" t="s">
        <v>446</v>
      </c>
      <c r="AT520" s="220" t="s">
        <v>148</v>
      </c>
      <c r="AU520" s="220" t="s">
        <v>153</v>
      </c>
      <c r="AY520" s="15" t="s">
        <v>145</v>
      </c>
      <c r="BE520" s="221">
        <f>IF(O520="základní",K520,0)</f>
        <v>0</v>
      </c>
      <c r="BF520" s="221">
        <f>IF(O520="snížená",K520,0)</f>
        <v>0</v>
      </c>
      <c r="BG520" s="221">
        <f>IF(O520="zákl. přenesená",K520,0)</f>
        <v>0</v>
      </c>
      <c r="BH520" s="221">
        <f>IF(O520="sníž. přenesená",K520,0)</f>
        <v>0</v>
      </c>
      <c r="BI520" s="221">
        <f>IF(O520="nulová",K520,0)</f>
        <v>0</v>
      </c>
      <c r="BJ520" s="15" t="s">
        <v>153</v>
      </c>
      <c r="BK520" s="221">
        <f>ROUND(P520*H520,2)</f>
        <v>0</v>
      </c>
      <c r="BL520" s="15" t="s">
        <v>446</v>
      </c>
      <c r="BM520" s="220" t="s">
        <v>1115</v>
      </c>
    </row>
    <row r="521" s="1" customFormat="1">
      <c r="B521" s="36"/>
      <c r="C521" s="37"/>
      <c r="D521" s="222" t="s">
        <v>155</v>
      </c>
      <c r="E521" s="37"/>
      <c r="F521" s="223" t="s">
        <v>1116</v>
      </c>
      <c r="G521" s="37"/>
      <c r="H521" s="37"/>
      <c r="I521" s="128"/>
      <c r="J521" s="128"/>
      <c r="K521" s="37"/>
      <c r="L521" s="37"/>
      <c r="M521" s="41"/>
      <c r="N521" s="224"/>
      <c r="O521" s="81"/>
      <c r="P521" s="81"/>
      <c r="Q521" s="81"/>
      <c r="R521" s="81"/>
      <c r="S521" s="81"/>
      <c r="T521" s="81"/>
      <c r="U521" s="81"/>
      <c r="V521" s="81"/>
      <c r="W521" s="81"/>
      <c r="X521" s="82"/>
      <c r="AT521" s="15" t="s">
        <v>155</v>
      </c>
      <c r="AU521" s="15" t="s">
        <v>153</v>
      </c>
    </row>
    <row r="522" s="1" customFormat="1" ht="24" customHeight="1">
      <c r="B522" s="36"/>
      <c r="C522" s="208" t="s">
        <v>1117</v>
      </c>
      <c r="D522" s="208" t="s">
        <v>148</v>
      </c>
      <c r="E522" s="209" t="s">
        <v>1118</v>
      </c>
      <c r="F522" s="210" t="s">
        <v>1119</v>
      </c>
      <c r="G522" s="211" t="s">
        <v>151</v>
      </c>
      <c r="H522" s="212">
        <v>78.269999999999996</v>
      </c>
      <c r="I522" s="213"/>
      <c r="J522" s="213"/>
      <c r="K522" s="214">
        <f>ROUND(P522*H522,2)</f>
        <v>0</v>
      </c>
      <c r="L522" s="210" t="s">
        <v>152</v>
      </c>
      <c r="M522" s="41"/>
      <c r="N522" s="215" t="s">
        <v>20</v>
      </c>
      <c r="O522" s="216" t="s">
        <v>48</v>
      </c>
      <c r="P522" s="217">
        <f>I522+J522</f>
        <v>0</v>
      </c>
      <c r="Q522" s="217">
        <f>ROUND(I522*H522,2)</f>
        <v>0</v>
      </c>
      <c r="R522" s="217">
        <f>ROUND(J522*H522,2)</f>
        <v>0</v>
      </c>
      <c r="S522" s="81"/>
      <c r="T522" s="218">
        <f>S522*H522</f>
        <v>0</v>
      </c>
      <c r="U522" s="218">
        <v>0.016660000000000001</v>
      </c>
      <c r="V522" s="218">
        <f>U522*H522</f>
        <v>1.3039782</v>
      </c>
      <c r="W522" s="218">
        <v>0</v>
      </c>
      <c r="X522" s="219">
        <f>W522*H522</f>
        <v>0</v>
      </c>
      <c r="AR522" s="220" t="s">
        <v>446</v>
      </c>
      <c r="AT522" s="220" t="s">
        <v>148</v>
      </c>
      <c r="AU522" s="220" t="s">
        <v>153</v>
      </c>
      <c r="AY522" s="15" t="s">
        <v>145</v>
      </c>
      <c r="BE522" s="221">
        <f>IF(O522="základní",K522,0)</f>
        <v>0</v>
      </c>
      <c r="BF522" s="221">
        <f>IF(O522="snížená",K522,0)</f>
        <v>0</v>
      </c>
      <c r="BG522" s="221">
        <f>IF(O522="zákl. přenesená",K522,0)</f>
        <v>0</v>
      </c>
      <c r="BH522" s="221">
        <f>IF(O522="sníž. přenesená",K522,0)</f>
        <v>0</v>
      </c>
      <c r="BI522" s="221">
        <f>IF(O522="nulová",K522,0)</f>
        <v>0</v>
      </c>
      <c r="BJ522" s="15" t="s">
        <v>153</v>
      </c>
      <c r="BK522" s="221">
        <f>ROUND(P522*H522,2)</f>
        <v>0</v>
      </c>
      <c r="BL522" s="15" t="s">
        <v>446</v>
      </c>
      <c r="BM522" s="220" t="s">
        <v>1120</v>
      </c>
    </row>
    <row r="523" s="1" customFormat="1">
      <c r="B523" s="36"/>
      <c r="C523" s="37"/>
      <c r="D523" s="222" t="s">
        <v>155</v>
      </c>
      <c r="E523" s="37"/>
      <c r="F523" s="223" t="s">
        <v>1121</v>
      </c>
      <c r="G523" s="37"/>
      <c r="H523" s="37"/>
      <c r="I523" s="128"/>
      <c r="J523" s="128"/>
      <c r="K523" s="37"/>
      <c r="L523" s="37"/>
      <c r="M523" s="41"/>
      <c r="N523" s="224"/>
      <c r="O523" s="81"/>
      <c r="P523" s="81"/>
      <c r="Q523" s="81"/>
      <c r="R523" s="81"/>
      <c r="S523" s="81"/>
      <c r="T523" s="81"/>
      <c r="U523" s="81"/>
      <c r="V523" s="81"/>
      <c r="W523" s="81"/>
      <c r="X523" s="82"/>
      <c r="AT523" s="15" t="s">
        <v>155</v>
      </c>
      <c r="AU523" s="15" t="s">
        <v>153</v>
      </c>
    </row>
    <row r="524" s="1" customFormat="1" ht="24" customHeight="1">
      <c r="B524" s="36"/>
      <c r="C524" s="208" t="s">
        <v>1122</v>
      </c>
      <c r="D524" s="208" t="s">
        <v>148</v>
      </c>
      <c r="E524" s="209" t="s">
        <v>1123</v>
      </c>
      <c r="F524" s="210" t="s">
        <v>1124</v>
      </c>
      <c r="G524" s="211" t="s">
        <v>151</v>
      </c>
      <c r="H524" s="212">
        <v>145.96000000000001</v>
      </c>
      <c r="I524" s="213"/>
      <c r="J524" s="213"/>
      <c r="K524" s="214">
        <f>ROUND(P524*H524,2)</f>
        <v>0</v>
      </c>
      <c r="L524" s="210" t="s">
        <v>152</v>
      </c>
      <c r="M524" s="41"/>
      <c r="N524" s="215" t="s">
        <v>20</v>
      </c>
      <c r="O524" s="216" t="s">
        <v>48</v>
      </c>
      <c r="P524" s="217">
        <f>I524+J524</f>
        <v>0</v>
      </c>
      <c r="Q524" s="217">
        <f>ROUND(I524*H524,2)</f>
        <v>0</v>
      </c>
      <c r="R524" s="217">
        <f>ROUND(J524*H524,2)</f>
        <v>0</v>
      </c>
      <c r="S524" s="81"/>
      <c r="T524" s="218">
        <f>S524*H524</f>
        <v>0</v>
      </c>
      <c r="U524" s="218">
        <v>0.016809999999999999</v>
      </c>
      <c r="V524" s="218">
        <f>U524*H524</f>
        <v>2.4535876000000001</v>
      </c>
      <c r="W524" s="218">
        <v>0</v>
      </c>
      <c r="X524" s="219">
        <f>W524*H524</f>
        <v>0</v>
      </c>
      <c r="AR524" s="220" t="s">
        <v>446</v>
      </c>
      <c r="AT524" s="220" t="s">
        <v>148</v>
      </c>
      <c r="AU524" s="220" t="s">
        <v>153</v>
      </c>
      <c r="AY524" s="15" t="s">
        <v>145</v>
      </c>
      <c r="BE524" s="221">
        <f>IF(O524="základní",K524,0)</f>
        <v>0</v>
      </c>
      <c r="BF524" s="221">
        <f>IF(O524="snížená",K524,0)</f>
        <v>0</v>
      </c>
      <c r="BG524" s="221">
        <f>IF(O524="zákl. přenesená",K524,0)</f>
        <v>0</v>
      </c>
      <c r="BH524" s="221">
        <f>IF(O524="sníž. přenesená",K524,0)</f>
        <v>0</v>
      </c>
      <c r="BI524" s="221">
        <f>IF(O524="nulová",K524,0)</f>
        <v>0</v>
      </c>
      <c r="BJ524" s="15" t="s">
        <v>153</v>
      </c>
      <c r="BK524" s="221">
        <f>ROUND(P524*H524,2)</f>
        <v>0</v>
      </c>
      <c r="BL524" s="15" t="s">
        <v>446</v>
      </c>
      <c r="BM524" s="220" t="s">
        <v>1125</v>
      </c>
    </row>
    <row r="525" s="1" customFormat="1">
      <c r="B525" s="36"/>
      <c r="C525" s="37"/>
      <c r="D525" s="222" t="s">
        <v>155</v>
      </c>
      <c r="E525" s="37"/>
      <c r="F525" s="223" t="s">
        <v>1126</v>
      </c>
      <c r="G525" s="37"/>
      <c r="H525" s="37"/>
      <c r="I525" s="128"/>
      <c r="J525" s="128"/>
      <c r="K525" s="37"/>
      <c r="L525" s="37"/>
      <c r="M525" s="41"/>
      <c r="N525" s="224"/>
      <c r="O525" s="81"/>
      <c r="P525" s="81"/>
      <c r="Q525" s="81"/>
      <c r="R525" s="81"/>
      <c r="S525" s="81"/>
      <c r="T525" s="81"/>
      <c r="U525" s="81"/>
      <c r="V525" s="81"/>
      <c r="W525" s="81"/>
      <c r="X525" s="82"/>
      <c r="AT525" s="15" t="s">
        <v>155</v>
      </c>
      <c r="AU525" s="15" t="s">
        <v>153</v>
      </c>
    </row>
    <row r="526" s="1" customFormat="1" ht="24" customHeight="1">
      <c r="B526" s="36"/>
      <c r="C526" s="208" t="s">
        <v>1127</v>
      </c>
      <c r="D526" s="208" t="s">
        <v>148</v>
      </c>
      <c r="E526" s="209" t="s">
        <v>1128</v>
      </c>
      <c r="F526" s="210" t="s">
        <v>1129</v>
      </c>
      <c r="G526" s="211" t="s">
        <v>151</v>
      </c>
      <c r="H526" s="212">
        <v>224.22999999999999</v>
      </c>
      <c r="I526" s="213"/>
      <c r="J526" s="213"/>
      <c r="K526" s="214">
        <f>ROUND(P526*H526,2)</f>
        <v>0</v>
      </c>
      <c r="L526" s="210" t="s">
        <v>152</v>
      </c>
      <c r="M526" s="41"/>
      <c r="N526" s="215" t="s">
        <v>20</v>
      </c>
      <c r="O526" s="216" t="s">
        <v>48</v>
      </c>
      <c r="P526" s="217">
        <f>I526+J526</f>
        <v>0</v>
      </c>
      <c r="Q526" s="217">
        <f>ROUND(I526*H526,2)</f>
        <v>0</v>
      </c>
      <c r="R526" s="217">
        <f>ROUND(J526*H526,2)</f>
        <v>0</v>
      </c>
      <c r="S526" s="81"/>
      <c r="T526" s="218">
        <f>S526*H526</f>
        <v>0</v>
      </c>
      <c r="U526" s="218">
        <v>0.00031</v>
      </c>
      <c r="V526" s="218">
        <f>U526*H526</f>
        <v>0.069511299999999998</v>
      </c>
      <c r="W526" s="218">
        <v>0</v>
      </c>
      <c r="X526" s="219">
        <f>W526*H526</f>
        <v>0</v>
      </c>
      <c r="AR526" s="220" t="s">
        <v>446</v>
      </c>
      <c r="AT526" s="220" t="s">
        <v>148</v>
      </c>
      <c r="AU526" s="220" t="s">
        <v>153</v>
      </c>
      <c r="AY526" s="15" t="s">
        <v>145</v>
      </c>
      <c r="BE526" s="221">
        <f>IF(O526="základní",K526,0)</f>
        <v>0</v>
      </c>
      <c r="BF526" s="221">
        <f>IF(O526="snížená",K526,0)</f>
        <v>0</v>
      </c>
      <c r="BG526" s="221">
        <f>IF(O526="zákl. přenesená",K526,0)</f>
        <v>0</v>
      </c>
      <c r="BH526" s="221">
        <f>IF(O526="sníž. přenesená",K526,0)</f>
        <v>0</v>
      </c>
      <c r="BI526" s="221">
        <f>IF(O526="nulová",K526,0)</f>
        <v>0</v>
      </c>
      <c r="BJ526" s="15" t="s">
        <v>153</v>
      </c>
      <c r="BK526" s="221">
        <f>ROUND(P526*H526,2)</f>
        <v>0</v>
      </c>
      <c r="BL526" s="15" t="s">
        <v>446</v>
      </c>
      <c r="BM526" s="220" t="s">
        <v>1130</v>
      </c>
    </row>
    <row r="527" s="1" customFormat="1">
      <c r="B527" s="36"/>
      <c r="C527" s="37"/>
      <c r="D527" s="222" t="s">
        <v>155</v>
      </c>
      <c r="E527" s="37"/>
      <c r="F527" s="223" t="s">
        <v>1131</v>
      </c>
      <c r="G527" s="37"/>
      <c r="H527" s="37"/>
      <c r="I527" s="128"/>
      <c r="J527" s="128"/>
      <c r="K527" s="37"/>
      <c r="L527" s="37"/>
      <c r="M527" s="41"/>
      <c r="N527" s="224"/>
      <c r="O527" s="81"/>
      <c r="P527" s="81"/>
      <c r="Q527" s="81"/>
      <c r="R527" s="81"/>
      <c r="S527" s="81"/>
      <c r="T527" s="81"/>
      <c r="U527" s="81"/>
      <c r="V527" s="81"/>
      <c r="W527" s="81"/>
      <c r="X527" s="82"/>
      <c r="AT527" s="15" t="s">
        <v>155</v>
      </c>
      <c r="AU527" s="15" t="s">
        <v>153</v>
      </c>
    </row>
    <row r="528" s="1" customFormat="1" ht="24" customHeight="1">
      <c r="B528" s="36"/>
      <c r="C528" s="225" t="s">
        <v>1132</v>
      </c>
      <c r="D528" s="225" t="s">
        <v>185</v>
      </c>
      <c r="E528" s="226" t="s">
        <v>1133</v>
      </c>
      <c r="F528" s="227" t="s">
        <v>1134</v>
      </c>
      <c r="G528" s="228" t="s">
        <v>251</v>
      </c>
      <c r="H528" s="229">
        <v>240</v>
      </c>
      <c r="I528" s="230"/>
      <c r="J528" s="231"/>
      <c r="K528" s="232">
        <f>ROUND(P528*H528,2)</f>
        <v>0</v>
      </c>
      <c r="L528" s="227" t="s">
        <v>152</v>
      </c>
      <c r="M528" s="233"/>
      <c r="N528" s="234" t="s">
        <v>20</v>
      </c>
      <c r="O528" s="216" t="s">
        <v>48</v>
      </c>
      <c r="P528" s="217">
        <f>I528+J528</f>
        <v>0</v>
      </c>
      <c r="Q528" s="217">
        <f>ROUND(I528*H528,2)</f>
        <v>0</v>
      </c>
      <c r="R528" s="217">
        <f>ROUND(J528*H528,2)</f>
        <v>0</v>
      </c>
      <c r="S528" s="81"/>
      <c r="T528" s="218">
        <f>S528*H528</f>
        <v>0</v>
      </c>
      <c r="U528" s="218">
        <v>0.00040000000000000002</v>
      </c>
      <c r="V528" s="218">
        <f>U528*H528</f>
        <v>0.096000000000000002</v>
      </c>
      <c r="W528" s="218">
        <v>0</v>
      </c>
      <c r="X528" s="219">
        <f>W528*H528</f>
        <v>0</v>
      </c>
      <c r="AR528" s="220" t="s">
        <v>379</v>
      </c>
      <c r="AT528" s="220" t="s">
        <v>185</v>
      </c>
      <c r="AU528" s="220" t="s">
        <v>153</v>
      </c>
      <c r="AY528" s="15" t="s">
        <v>145</v>
      </c>
      <c r="BE528" s="221">
        <f>IF(O528="základní",K528,0)</f>
        <v>0</v>
      </c>
      <c r="BF528" s="221">
        <f>IF(O528="snížená",K528,0)</f>
        <v>0</v>
      </c>
      <c r="BG528" s="221">
        <f>IF(O528="zákl. přenesená",K528,0)</f>
        <v>0</v>
      </c>
      <c r="BH528" s="221">
        <f>IF(O528="sníž. přenesená",K528,0)</f>
        <v>0</v>
      </c>
      <c r="BI528" s="221">
        <f>IF(O528="nulová",K528,0)</f>
        <v>0</v>
      </c>
      <c r="BJ528" s="15" t="s">
        <v>153</v>
      </c>
      <c r="BK528" s="221">
        <f>ROUND(P528*H528,2)</f>
        <v>0</v>
      </c>
      <c r="BL528" s="15" t="s">
        <v>446</v>
      </c>
      <c r="BM528" s="220" t="s">
        <v>1135</v>
      </c>
    </row>
    <row r="529" s="1" customFormat="1">
      <c r="B529" s="36"/>
      <c r="C529" s="37"/>
      <c r="D529" s="222" t="s">
        <v>155</v>
      </c>
      <c r="E529" s="37"/>
      <c r="F529" s="223" t="s">
        <v>1134</v>
      </c>
      <c r="G529" s="37"/>
      <c r="H529" s="37"/>
      <c r="I529" s="128"/>
      <c r="J529" s="128"/>
      <c r="K529" s="37"/>
      <c r="L529" s="37"/>
      <c r="M529" s="41"/>
      <c r="N529" s="224"/>
      <c r="O529" s="81"/>
      <c r="P529" s="81"/>
      <c r="Q529" s="81"/>
      <c r="R529" s="81"/>
      <c r="S529" s="81"/>
      <c r="T529" s="81"/>
      <c r="U529" s="81"/>
      <c r="V529" s="81"/>
      <c r="W529" s="81"/>
      <c r="X529" s="82"/>
      <c r="AT529" s="15" t="s">
        <v>155</v>
      </c>
      <c r="AU529" s="15" t="s">
        <v>153</v>
      </c>
    </row>
    <row r="530" s="1" customFormat="1" ht="24" customHeight="1">
      <c r="B530" s="36"/>
      <c r="C530" s="225" t="s">
        <v>1136</v>
      </c>
      <c r="D530" s="225" t="s">
        <v>185</v>
      </c>
      <c r="E530" s="226" t="s">
        <v>1137</v>
      </c>
      <c r="F530" s="227" t="s">
        <v>1138</v>
      </c>
      <c r="G530" s="228" t="s">
        <v>251</v>
      </c>
      <c r="H530" s="229">
        <v>240</v>
      </c>
      <c r="I530" s="230"/>
      <c r="J530" s="231"/>
      <c r="K530" s="232">
        <f>ROUND(P530*H530,2)</f>
        <v>0</v>
      </c>
      <c r="L530" s="227" t="s">
        <v>152</v>
      </c>
      <c r="M530" s="233"/>
      <c r="N530" s="234" t="s">
        <v>20</v>
      </c>
      <c r="O530" s="216" t="s">
        <v>48</v>
      </c>
      <c r="P530" s="217">
        <f>I530+J530</f>
        <v>0</v>
      </c>
      <c r="Q530" s="217">
        <f>ROUND(I530*H530,2)</f>
        <v>0</v>
      </c>
      <c r="R530" s="217">
        <f>ROUND(J530*H530,2)</f>
        <v>0</v>
      </c>
      <c r="S530" s="81"/>
      <c r="T530" s="218">
        <f>S530*H530</f>
        <v>0</v>
      </c>
      <c r="U530" s="218">
        <v>0.00050000000000000001</v>
      </c>
      <c r="V530" s="218">
        <f>U530*H530</f>
        <v>0.12</v>
      </c>
      <c r="W530" s="218">
        <v>0</v>
      </c>
      <c r="X530" s="219">
        <f>W530*H530</f>
        <v>0</v>
      </c>
      <c r="AR530" s="220" t="s">
        <v>379</v>
      </c>
      <c r="AT530" s="220" t="s">
        <v>185</v>
      </c>
      <c r="AU530" s="220" t="s">
        <v>153</v>
      </c>
      <c r="AY530" s="15" t="s">
        <v>145</v>
      </c>
      <c r="BE530" s="221">
        <f>IF(O530="základní",K530,0)</f>
        <v>0</v>
      </c>
      <c r="BF530" s="221">
        <f>IF(O530="snížená",K530,0)</f>
        <v>0</v>
      </c>
      <c r="BG530" s="221">
        <f>IF(O530="zákl. přenesená",K530,0)</f>
        <v>0</v>
      </c>
      <c r="BH530" s="221">
        <f>IF(O530="sníž. přenesená",K530,0)</f>
        <v>0</v>
      </c>
      <c r="BI530" s="221">
        <f>IF(O530="nulová",K530,0)</f>
        <v>0</v>
      </c>
      <c r="BJ530" s="15" t="s">
        <v>153</v>
      </c>
      <c r="BK530" s="221">
        <f>ROUND(P530*H530,2)</f>
        <v>0</v>
      </c>
      <c r="BL530" s="15" t="s">
        <v>446</v>
      </c>
      <c r="BM530" s="220" t="s">
        <v>1139</v>
      </c>
    </row>
    <row r="531" s="1" customFormat="1">
      <c r="B531" s="36"/>
      <c r="C531" s="37"/>
      <c r="D531" s="222" t="s">
        <v>155</v>
      </c>
      <c r="E531" s="37"/>
      <c r="F531" s="223" t="s">
        <v>1138</v>
      </c>
      <c r="G531" s="37"/>
      <c r="H531" s="37"/>
      <c r="I531" s="128"/>
      <c r="J531" s="128"/>
      <c r="K531" s="37"/>
      <c r="L531" s="37"/>
      <c r="M531" s="41"/>
      <c r="N531" s="224"/>
      <c r="O531" s="81"/>
      <c r="P531" s="81"/>
      <c r="Q531" s="81"/>
      <c r="R531" s="81"/>
      <c r="S531" s="81"/>
      <c r="T531" s="81"/>
      <c r="U531" s="81"/>
      <c r="V531" s="81"/>
      <c r="W531" s="81"/>
      <c r="X531" s="82"/>
      <c r="AT531" s="15" t="s">
        <v>155</v>
      </c>
      <c r="AU531" s="15" t="s">
        <v>153</v>
      </c>
    </row>
    <row r="532" s="1" customFormat="1" ht="24" customHeight="1">
      <c r="B532" s="36"/>
      <c r="C532" s="208" t="s">
        <v>1140</v>
      </c>
      <c r="D532" s="208" t="s">
        <v>148</v>
      </c>
      <c r="E532" s="209" t="s">
        <v>1141</v>
      </c>
      <c r="F532" s="210" t="s">
        <v>1142</v>
      </c>
      <c r="G532" s="211" t="s">
        <v>151</v>
      </c>
      <c r="H532" s="212">
        <v>46.469999999999999</v>
      </c>
      <c r="I532" s="213"/>
      <c r="J532" s="213"/>
      <c r="K532" s="214">
        <f>ROUND(P532*H532,2)</f>
        <v>0</v>
      </c>
      <c r="L532" s="210" t="s">
        <v>152</v>
      </c>
      <c r="M532" s="41"/>
      <c r="N532" s="215" t="s">
        <v>20</v>
      </c>
      <c r="O532" s="216" t="s">
        <v>48</v>
      </c>
      <c r="P532" s="217">
        <f>I532+J532</f>
        <v>0</v>
      </c>
      <c r="Q532" s="217">
        <f>ROUND(I532*H532,2)</f>
        <v>0</v>
      </c>
      <c r="R532" s="217">
        <f>ROUND(J532*H532,2)</f>
        <v>0</v>
      </c>
      <c r="S532" s="81"/>
      <c r="T532" s="218">
        <f>S532*H532</f>
        <v>0</v>
      </c>
      <c r="U532" s="218">
        <v>0.00010000000000000001</v>
      </c>
      <c r="V532" s="218">
        <f>U532*H532</f>
        <v>0.0046470000000000001</v>
      </c>
      <c r="W532" s="218">
        <v>0</v>
      </c>
      <c r="X532" s="219">
        <f>W532*H532</f>
        <v>0</v>
      </c>
      <c r="AR532" s="220" t="s">
        <v>446</v>
      </c>
      <c r="AT532" s="220" t="s">
        <v>148</v>
      </c>
      <c r="AU532" s="220" t="s">
        <v>153</v>
      </c>
      <c r="AY532" s="15" t="s">
        <v>145</v>
      </c>
      <c r="BE532" s="221">
        <f>IF(O532="základní",K532,0)</f>
        <v>0</v>
      </c>
      <c r="BF532" s="221">
        <f>IF(O532="snížená",K532,0)</f>
        <v>0</v>
      </c>
      <c r="BG532" s="221">
        <f>IF(O532="zákl. přenesená",K532,0)</f>
        <v>0</v>
      </c>
      <c r="BH532" s="221">
        <f>IF(O532="sníž. přenesená",K532,0)</f>
        <v>0</v>
      </c>
      <c r="BI532" s="221">
        <f>IF(O532="nulová",K532,0)</f>
        <v>0</v>
      </c>
      <c r="BJ532" s="15" t="s">
        <v>153</v>
      </c>
      <c r="BK532" s="221">
        <f>ROUND(P532*H532,2)</f>
        <v>0</v>
      </c>
      <c r="BL532" s="15" t="s">
        <v>446</v>
      </c>
      <c r="BM532" s="220" t="s">
        <v>1143</v>
      </c>
    </row>
    <row r="533" s="1" customFormat="1">
      <c r="B533" s="36"/>
      <c r="C533" s="37"/>
      <c r="D533" s="222" t="s">
        <v>155</v>
      </c>
      <c r="E533" s="37"/>
      <c r="F533" s="223" t="s">
        <v>1144</v>
      </c>
      <c r="G533" s="37"/>
      <c r="H533" s="37"/>
      <c r="I533" s="128"/>
      <c r="J533" s="128"/>
      <c r="K533" s="37"/>
      <c r="L533" s="37"/>
      <c r="M533" s="41"/>
      <c r="N533" s="224"/>
      <c r="O533" s="81"/>
      <c r="P533" s="81"/>
      <c r="Q533" s="81"/>
      <c r="R533" s="81"/>
      <c r="S533" s="81"/>
      <c r="T533" s="81"/>
      <c r="U533" s="81"/>
      <c r="V533" s="81"/>
      <c r="W533" s="81"/>
      <c r="X533" s="82"/>
      <c r="AT533" s="15" t="s">
        <v>155</v>
      </c>
      <c r="AU533" s="15" t="s">
        <v>153</v>
      </c>
    </row>
    <row r="534" s="1" customFormat="1" ht="24" customHeight="1">
      <c r="B534" s="36"/>
      <c r="C534" s="208" t="s">
        <v>1145</v>
      </c>
      <c r="D534" s="208" t="s">
        <v>148</v>
      </c>
      <c r="E534" s="209" t="s">
        <v>1146</v>
      </c>
      <c r="F534" s="210" t="s">
        <v>1147</v>
      </c>
      <c r="G534" s="211" t="s">
        <v>182</v>
      </c>
      <c r="H534" s="212">
        <v>4</v>
      </c>
      <c r="I534" s="213"/>
      <c r="J534" s="213"/>
      <c r="K534" s="214">
        <f>ROUND(P534*H534,2)</f>
        <v>0</v>
      </c>
      <c r="L534" s="210" t="s">
        <v>152</v>
      </c>
      <c r="M534" s="41"/>
      <c r="N534" s="215" t="s">
        <v>20</v>
      </c>
      <c r="O534" s="216" t="s">
        <v>48</v>
      </c>
      <c r="P534" s="217">
        <f>I534+J534</f>
        <v>0</v>
      </c>
      <c r="Q534" s="217">
        <f>ROUND(I534*H534,2)</f>
        <v>0</v>
      </c>
      <c r="R534" s="217">
        <f>ROUND(J534*H534,2)</f>
        <v>0</v>
      </c>
      <c r="S534" s="81"/>
      <c r="T534" s="218">
        <f>S534*H534</f>
        <v>0</v>
      </c>
      <c r="U534" s="218">
        <v>0.0038999999999999998</v>
      </c>
      <c r="V534" s="218">
        <f>U534*H534</f>
        <v>0.015599999999999999</v>
      </c>
      <c r="W534" s="218">
        <v>0.0028900000000000002</v>
      </c>
      <c r="X534" s="219">
        <f>W534*H534</f>
        <v>0.011560000000000001</v>
      </c>
      <c r="AR534" s="220" t="s">
        <v>446</v>
      </c>
      <c r="AT534" s="220" t="s">
        <v>148</v>
      </c>
      <c r="AU534" s="220" t="s">
        <v>153</v>
      </c>
      <c r="AY534" s="15" t="s">
        <v>145</v>
      </c>
      <c r="BE534" s="221">
        <f>IF(O534="základní",K534,0)</f>
        <v>0</v>
      </c>
      <c r="BF534" s="221">
        <f>IF(O534="snížená",K534,0)</f>
        <v>0</v>
      </c>
      <c r="BG534" s="221">
        <f>IF(O534="zákl. přenesená",K534,0)</f>
        <v>0</v>
      </c>
      <c r="BH534" s="221">
        <f>IF(O534="sníž. přenesená",K534,0)</f>
        <v>0</v>
      </c>
      <c r="BI534" s="221">
        <f>IF(O534="nulová",K534,0)</f>
        <v>0</v>
      </c>
      <c r="BJ534" s="15" t="s">
        <v>153</v>
      </c>
      <c r="BK534" s="221">
        <f>ROUND(P534*H534,2)</f>
        <v>0</v>
      </c>
      <c r="BL534" s="15" t="s">
        <v>446</v>
      </c>
      <c r="BM534" s="220" t="s">
        <v>1148</v>
      </c>
    </row>
    <row r="535" s="1" customFormat="1">
      <c r="B535" s="36"/>
      <c r="C535" s="37"/>
      <c r="D535" s="222" t="s">
        <v>155</v>
      </c>
      <c r="E535" s="37"/>
      <c r="F535" s="223" t="s">
        <v>1149</v>
      </c>
      <c r="G535" s="37"/>
      <c r="H535" s="37"/>
      <c r="I535" s="128"/>
      <c r="J535" s="128"/>
      <c r="K535" s="37"/>
      <c r="L535" s="37"/>
      <c r="M535" s="41"/>
      <c r="N535" s="224"/>
      <c r="O535" s="81"/>
      <c r="P535" s="81"/>
      <c r="Q535" s="81"/>
      <c r="R535" s="81"/>
      <c r="S535" s="81"/>
      <c r="T535" s="81"/>
      <c r="U535" s="81"/>
      <c r="V535" s="81"/>
      <c r="W535" s="81"/>
      <c r="X535" s="82"/>
      <c r="AT535" s="15" t="s">
        <v>155</v>
      </c>
      <c r="AU535" s="15" t="s">
        <v>153</v>
      </c>
    </row>
    <row r="536" s="1" customFormat="1" ht="24" customHeight="1">
      <c r="B536" s="36"/>
      <c r="C536" s="208" t="s">
        <v>1150</v>
      </c>
      <c r="D536" s="208" t="s">
        <v>148</v>
      </c>
      <c r="E536" s="209" t="s">
        <v>1151</v>
      </c>
      <c r="F536" s="210" t="s">
        <v>1152</v>
      </c>
      <c r="G536" s="211" t="s">
        <v>182</v>
      </c>
      <c r="H536" s="212">
        <v>7</v>
      </c>
      <c r="I536" s="213"/>
      <c r="J536" s="213"/>
      <c r="K536" s="214">
        <f>ROUND(P536*H536,2)</f>
        <v>0</v>
      </c>
      <c r="L536" s="210" t="s">
        <v>152</v>
      </c>
      <c r="M536" s="41"/>
      <c r="N536" s="215" t="s">
        <v>20</v>
      </c>
      <c r="O536" s="216" t="s">
        <v>48</v>
      </c>
      <c r="P536" s="217">
        <f>I536+J536</f>
        <v>0</v>
      </c>
      <c r="Q536" s="217">
        <f>ROUND(I536*H536,2)</f>
        <v>0</v>
      </c>
      <c r="R536" s="217">
        <f>ROUND(J536*H536,2)</f>
        <v>0</v>
      </c>
      <c r="S536" s="81"/>
      <c r="T536" s="218">
        <f>S536*H536</f>
        <v>0</v>
      </c>
      <c r="U536" s="218">
        <v>3.0000000000000001E-05</v>
      </c>
      <c r="V536" s="218">
        <f>U536*H536</f>
        <v>0.00021000000000000001</v>
      </c>
      <c r="W536" s="218">
        <v>0</v>
      </c>
      <c r="X536" s="219">
        <f>W536*H536</f>
        <v>0</v>
      </c>
      <c r="AR536" s="220" t="s">
        <v>446</v>
      </c>
      <c r="AT536" s="220" t="s">
        <v>148</v>
      </c>
      <c r="AU536" s="220" t="s">
        <v>153</v>
      </c>
      <c r="AY536" s="15" t="s">
        <v>145</v>
      </c>
      <c r="BE536" s="221">
        <f>IF(O536="základní",K536,0)</f>
        <v>0</v>
      </c>
      <c r="BF536" s="221">
        <f>IF(O536="snížená",K536,0)</f>
        <v>0</v>
      </c>
      <c r="BG536" s="221">
        <f>IF(O536="zákl. přenesená",K536,0)</f>
        <v>0</v>
      </c>
      <c r="BH536" s="221">
        <f>IF(O536="sníž. přenesená",K536,0)</f>
        <v>0</v>
      </c>
      <c r="BI536" s="221">
        <f>IF(O536="nulová",K536,0)</f>
        <v>0</v>
      </c>
      <c r="BJ536" s="15" t="s">
        <v>153</v>
      </c>
      <c r="BK536" s="221">
        <f>ROUND(P536*H536,2)</f>
        <v>0</v>
      </c>
      <c r="BL536" s="15" t="s">
        <v>446</v>
      </c>
      <c r="BM536" s="220" t="s">
        <v>1153</v>
      </c>
    </row>
    <row r="537" s="1" customFormat="1">
      <c r="B537" s="36"/>
      <c r="C537" s="37"/>
      <c r="D537" s="222" t="s">
        <v>155</v>
      </c>
      <c r="E537" s="37"/>
      <c r="F537" s="223" t="s">
        <v>1154</v>
      </c>
      <c r="G537" s="37"/>
      <c r="H537" s="37"/>
      <c r="I537" s="128"/>
      <c r="J537" s="128"/>
      <c r="K537" s="37"/>
      <c r="L537" s="37"/>
      <c r="M537" s="41"/>
      <c r="N537" s="224"/>
      <c r="O537" s="81"/>
      <c r="P537" s="81"/>
      <c r="Q537" s="81"/>
      <c r="R537" s="81"/>
      <c r="S537" s="81"/>
      <c r="T537" s="81"/>
      <c r="U537" s="81"/>
      <c r="V537" s="81"/>
      <c r="W537" s="81"/>
      <c r="X537" s="82"/>
      <c r="AT537" s="15" t="s">
        <v>155</v>
      </c>
      <c r="AU537" s="15" t="s">
        <v>153</v>
      </c>
    </row>
    <row r="538" s="1" customFormat="1" ht="24" customHeight="1">
      <c r="B538" s="36"/>
      <c r="C538" s="225" t="s">
        <v>1155</v>
      </c>
      <c r="D538" s="225" t="s">
        <v>185</v>
      </c>
      <c r="E538" s="226" t="s">
        <v>1156</v>
      </c>
      <c r="F538" s="227" t="s">
        <v>1157</v>
      </c>
      <c r="G538" s="228" t="s">
        <v>182</v>
      </c>
      <c r="H538" s="229">
        <v>7</v>
      </c>
      <c r="I538" s="230"/>
      <c r="J538" s="231"/>
      <c r="K538" s="232">
        <f>ROUND(P538*H538,2)</f>
        <v>0</v>
      </c>
      <c r="L538" s="227" t="s">
        <v>152</v>
      </c>
      <c r="M538" s="233"/>
      <c r="N538" s="234" t="s">
        <v>20</v>
      </c>
      <c r="O538" s="216" t="s">
        <v>48</v>
      </c>
      <c r="P538" s="217">
        <f>I538+J538</f>
        <v>0</v>
      </c>
      <c r="Q538" s="217">
        <f>ROUND(I538*H538,2)</f>
        <v>0</v>
      </c>
      <c r="R538" s="217">
        <f>ROUND(J538*H538,2)</f>
        <v>0</v>
      </c>
      <c r="S538" s="81"/>
      <c r="T538" s="218">
        <f>S538*H538</f>
        <v>0</v>
      </c>
      <c r="U538" s="218">
        <v>0.00036000000000000002</v>
      </c>
      <c r="V538" s="218">
        <f>U538*H538</f>
        <v>0.0025200000000000001</v>
      </c>
      <c r="W538" s="218">
        <v>0</v>
      </c>
      <c r="X538" s="219">
        <f>W538*H538</f>
        <v>0</v>
      </c>
      <c r="AR538" s="220" t="s">
        <v>379</v>
      </c>
      <c r="AT538" s="220" t="s">
        <v>185</v>
      </c>
      <c r="AU538" s="220" t="s">
        <v>153</v>
      </c>
      <c r="AY538" s="15" t="s">
        <v>145</v>
      </c>
      <c r="BE538" s="221">
        <f>IF(O538="základní",K538,0)</f>
        <v>0</v>
      </c>
      <c r="BF538" s="221">
        <f>IF(O538="snížená",K538,0)</f>
        <v>0</v>
      </c>
      <c r="BG538" s="221">
        <f>IF(O538="zákl. přenesená",K538,0)</f>
        <v>0</v>
      </c>
      <c r="BH538" s="221">
        <f>IF(O538="sníž. přenesená",K538,0)</f>
        <v>0</v>
      </c>
      <c r="BI538" s="221">
        <f>IF(O538="nulová",K538,0)</f>
        <v>0</v>
      </c>
      <c r="BJ538" s="15" t="s">
        <v>153</v>
      </c>
      <c r="BK538" s="221">
        <f>ROUND(P538*H538,2)</f>
        <v>0</v>
      </c>
      <c r="BL538" s="15" t="s">
        <v>446</v>
      </c>
      <c r="BM538" s="220" t="s">
        <v>1158</v>
      </c>
    </row>
    <row r="539" s="1" customFormat="1">
      <c r="B539" s="36"/>
      <c r="C539" s="37"/>
      <c r="D539" s="222" t="s">
        <v>155</v>
      </c>
      <c r="E539" s="37"/>
      <c r="F539" s="223" t="s">
        <v>1159</v>
      </c>
      <c r="G539" s="37"/>
      <c r="H539" s="37"/>
      <c r="I539" s="128"/>
      <c r="J539" s="128"/>
      <c r="K539" s="37"/>
      <c r="L539" s="37"/>
      <c r="M539" s="41"/>
      <c r="N539" s="224"/>
      <c r="O539" s="81"/>
      <c r="P539" s="81"/>
      <c r="Q539" s="81"/>
      <c r="R539" s="81"/>
      <c r="S539" s="81"/>
      <c r="T539" s="81"/>
      <c r="U539" s="81"/>
      <c r="V539" s="81"/>
      <c r="W539" s="81"/>
      <c r="X539" s="82"/>
      <c r="AT539" s="15" t="s">
        <v>155</v>
      </c>
      <c r="AU539" s="15" t="s">
        <v>153</v>
      </c>
    </row>
    <row r="540" s="1" customFormat="1" ht="24" customHeight="1">
      <c r="B540" s="36"/>
      <c r="C540" s="208" t="s">
        <v>1160</v>
      </c>
      <c r="D540" s="208" t="s">
        <v>148</v>
      </c>
      <c r="E540" s="209" t="s">
        <v>1161</v>
      </c>
      <c r="F540" s="210" t="s">
        <v>1162</v>
      </c>
      <c r="G540" s="211" t="s">
        <v>182</v>
      </c>
      <c r="H540" s="212">
        <v>2</v>
      </c>
      <c r="I540" s="213"/>
      <c r="J540" s="213"/>
      <c r="K540" s="214">
        <f>ROUND(P540*H540,2)</f>
        <v>0</v>
      </c>
      <c r="L540" s="210" t="s">
        <v>152</v>
      </c>
      <c r="M540" s="41"/>
      <c r="N540" s="215" t="s">
        <v>20</v>
      </c>
      <c r="O540" s="216" t="s">
        <v>48</v>
      </c>
      <c r="P540" s="217">
        <f>I540+J540</f>
        <v>0</v>
      </c>
      <c r="Q540" s="217">
        <f>ROUND(I540*H540,2)</f>
        <v>0</v>
      </c>
      <c r="R540" s="217">
        <f>ROUND(J540*H540,2)</f>
        <v>0</v>
      </c>
      <c r="S540" s="81"/>
      <c r="T540" s="218">
        <f>S540*H540</f>
        <v>0</v>
      </c>
      <c r="U540" s="218">
        <v>0.00022000000000000001</v>
      </c>
      <c r="V540" s="218">
        <f>U540*H540</f>
        <v>0.00044000000000000002</v>
      </c>
      <c r="W540" s="218">
        <v>0</v>
      </c>
      <c r="X540" s="219">
        <f>W540*H540</f>
        <v>0</v>
      </c>
      <c r="AR540" s="220" t="s">
        <v>446</v>
      </c>
      <c r="AT540" s="220" t="s">
        <v>148</v>
      </c>
      <c r="AU540" s="220" t="s">
        <v>153</v>
      </c>
      <c r="AY540" s="15" t="s">
        <v>145</v>
      </c>
      <c r="BE540" s="221">
        <f>IF(O540="základní",K540,0)</f>
        <v>0</v>
      </c>
      <c r="BF540" s="221">
        <f>IF(O540="snížená",K540,0)</f>
        <v>0</v>
      </c>
      <c r="BG540" s="221">
        <f>IF(O540="zákl. přenesená",K540,0)</f>
        <v>0</v>
      </c>
      <c r="BH540" s="221">
        <f>IF(O540="sníž. přenesená",K540,0)</f>
        <v>0</v>
      </c>
      <c r="BI540" s="221">
        <f>IF(O540="nulová",K540,0)</f>
        <v>0</v>
      </c>
      <c r="BJ540" s="15" t="s">
        <v>153</v>
      </c>
      <c r="BK540" s="221">
        <f>ROUND(P540*H540,2)</f>
        <v>0</v>
      </c>
      <c r="BL540" s="15" t="s">
        <v>446</v>
      </c>
      <c r="BM540" s="220" t="s">
        <v>1163</v>
      </c>
    </row>
    <row r="541" s="1" customFormat="1">
      <c r="B541" s="36"/>
      <c r="C541" s="37"/>
      <c r="D541" s="222" t="s">
        <v>155</v>
      </c>
      <c r="E541" s="37"/>
      <c r="F541" s="223" t="s">
        <v>1164</v>
      </c>
      <c r="G541" s="37"/>
      <c r="H541" s="37"/>
      <c r="I541" s="128"/>
      <c r="J541" s="128"/>
      <c r="K541" s="37"/>
      <c r="L541" s="37"/>
      <c r="M541" s="41"/>
      <c r="N541" s="224"/>
      <c r="O541" s="81"/>
      <c r="P541" s="81"/>
      <c r="Q541" s="81"/>
      <c r="R541" s="81"/>
      <c r="S541" s="81"/>
      <c r="T541" s="81"/>
      <c r="U541" s="81"/>
      <c r="V541" s="81"/>
      <c r="W541" s="81"/>
      <c r="X541" s="82"/>
      <c r="AT541" s="15" t="s">
        <v>155</v>
      </c>
      <c r="AU541" s="15" t="s">
        <v>153</v>
      </c>
    </row>
    <row r="542" s="1" customFormat="1" ht="24" customHeight="1">
      <c r="B542" s="36"/>
      <c r="C542" s="225" t="s">
        <v>1165</v>
      </c>
      <c r="D542" s="225" t="s">
        <v>185</v>
      </c>
      <c r="E542" s="226" t="s">
        <v>1166</v>
      </c>
      <c r="F542" s="227" t="s">
        <v>1167</v>
      </c>
      <c r="G542" s="228" t="s">
        <v>182</v>
      </c>
      <c r="H542" s="229">
        <v>2</v>
      </c>
      <c r="I542" s="230"/>
      <c r="J542" s="231"/>
      <c r="K542" s="232">
        <f>ROUND(P542*H542,2)</f>
        <v>0</v>
      </c>
      <c r="L542" s="227" t="s">
        <v>152</v>
      </c>
      <c r="M542" s="233"/>
      <c r="N542" s="234" t="s">
        <v>20</v>
      </c>
      <c r="O542" s="216" t="s">
        <v>48</v>
      </c>
      <c r="P542" s="217">
        <f>I542+J542</f>
        <v>0</v>
      </c>
      <c r="Q542" s="217">
        <f>ROUND(I542*H542,2)</f>
        <v>0</v>
      </c>
      <c r="R542" s="217">
        <f>ROUND(J542*H542,2)</f>
        <v>0</v>
      </c>
      <c r="S542" s="81"/>
      <c r="T542" s="218">
        <f>S542*H542</f>
        <v>0</v>
      </c>
      <c r="U542" s="218">
        <v>0.020639999999999999</v>
      </c>
      <c r="V542" s="218">
        <f>U542*H542</f>
        <v>0.041279999999999997</v>
      </c>
      <c r="W542" s="218">
        <v>0</v>
      </c>
      <c r="X542" s="219">
        <f>W542*H542</f>
        <v>0</v>
      </c>
      <c r="AR542" s="220" t="s">
        <v>379</v>
      </c>
      <c r="AT542" s="220" t="s">
        <v>185</v>
      </c>
      <c r="AU542" s="220" t="s">
        <v>153</v>
      </c>
      <c r="AY542" s="15" t="s">
        <v>145</v>
      </c>
      <c r="BE542" s="221">
        <f>IF(O542="základní",K542,0)</f>
        <v>0</v>
      </c>
      <c r="BF542" s="221">
        <f>IF(O542="snížená",K542,0)</f>
        <v>0</v>
      </c>
      <c r="BG542" s="221">
        <f>IF(O542="zákl. přenesená",K542,0)</f>
        <v>0</v>
      </c>
      <c r="BH542" s="221">
        <f>IF(O542="sníž. přenesená",K542,0)</f>
        <v>0</v>
      </c>
      <c r="BI542" s="221">
        <f>IF(O542="nulová",K542,0)</f>
        <v>0</v>
      </c>
      <c r="BJ542" s="15" t="s">
        <v>153</v>
      </c>
      <c r="BK542" s="221">
        <f>ROUND(P542*H542,2)</f>
        <v>0</v>
      </c>
      <c r="BL542" s="15" t="s">
        <v>446</v>
      </c>
      <c r="BM542" s="220" t="s">
        <v>1168</v>
      </c>
    </row>
    <row r="543" s="1" customFormat="1">
      <c r="B543" s="36"/>
      <c r="C543" s="37"/>
      <c r="D543" s="222" t="s">
        <v>155</v>
      </c>
      <c r="E543" s="37"/>
      <c r="F543" s="223" t="s">
        <v>1167</v>
      </c>
      <c r="G543" s="37"/>
      <c r="H543" s="37"/>
      <c r="I543" s="128"/>
      <c r="J543" s="128"/>
      <c r="K543" s="37"/>
      <c r="L543" s="37"/>
      <c r="M543" s="41"/>
      <c r="N543" s="224"/>
      <c r="O543" s="81"/>
      <c r="P543" s="81"/>
      <c r="Q543" s="81"/>
      <c r="R543" s="81"/>
      <c r="S543" s="81"/>
      <c r="T543" s="81"/>
      <c r="U543" s="81"/>
      <c r="V543" s="81"/>
      <c r="W543" s="81"/>
      <c r="X543" s="82"/>
      <c r="AT543" s="15" t="s">
        <v>155</v>
      </c>
      <c r="AU543" s="15" t="s">
        <v>153</v>
      </c>
    </row>
    <row r="544" s="1" customFormat="1" ht="24" customHeight="1">
      <c r="B544" s="36"/>
      <c r="C544" s="208" t="s">
        <v>1169</v>
      </c>
      <c r="D544" s="208" t="s">
        <v>148</v>
      </c>
      <c r="E544" s="209" t="s">
        <v>1170</v>
      </c>
      <c r="F544" s="210" t="s">
        <v>1171</v>
      </c>
      <c r="G544" s="211" t="s">
        <v>182</v>
      </c>
      <c r="H544" s="212">
        <v>4</v>
      </c>
      <c r="I544" s="213"/>
      <c r="J544" s="213"/>
      <c r="K544" s="214">
        <f>ROUND(P544*H544,2)</f>
        <v>0</v>
      </c>
      <c r="L544" s="210" t="s">
        <v>152</v>
      </c>
      <c r="M544" s="41"/>
      <c r="N544" s="215" t="s">
        <v>20</v>
      </c>
      <c r="O544" s="216" t="s">
        <v>48</v>
      </c>
      <c r="P544" s="217">
        <f>I544+J544</f>
        <v>0</v>
      </c>
      <c r="Q544" s="217">
        <f>ROUND(I544*H544,2)</f>
        <v>0</v>
      </c>
      <c r="R544" s="217">
        <f>ROUND(J544*H544,2)</f>
        <v>0</v>
      </c>
      <c r="S544" s="81"/>
      <c r="T544" s="218">
        <f>S544*H544</f>
        <v>0</v>
      </c>
      <c r="U544" s="218">
        <v>0.0021099999999999999</v>
      </c>
      <c r="V544" s="218">
        <f>U544*H544</f>
        <v>0.0084399999999999996</v>
      </c>
      <c r="W544" s="218">
        <v>0.00165</v>
      </c>
      <c r="X544" s="219">
        <f>W544*H544</f>
        <v>0.0066</v>
      </c>
      <c r="AR544" s="220" t="s">
        <v>446</v>
      </c>
      <c r="AT544" s="220" t="s">
        <v>148</v>
      </c>
      <c r="AU544" s="220" t="s">
        <v>153</v>
      </c>
      <c r="AY544" s="15" t="s">
        <v>145</v>
      </c>
      <c r="BE544" s="221">
        <f>IF(O544="základní",K544,0)</f>
        <v>0</v>
      </c>
      <c r="BF544" s="221">
        <f>IF(O544="snížená",K544,0)</f>
        <v>0</v>
      </c>
      <c r="BG544" s="221">
        <f>IF(O544="zákl. přenesená",K544,0)</f>
        <v>0</v>
      </c>
      <c r="BH544" s="221">
        <f>IF(O544="sníž. přenesená",K544,0)</f>
        <v>0</v>
      </c>
      <c r="BI544" s="221">
        <f>IF(O544="nulová",K544,0)</f>
        <v>0</v>
      </c>
      <c r="BJ544" s="15" t="s">
        <v>153</v>
      </c>
      <c r="BK544" s="221">
        <f>ROUND(P544*H544,2)</f>
        <v>0</v>
      </c>
      <c r="BL544" s="15" t="s">
        <v>446</v>
      </c>
      <c r="BM544" s="220" t="s">
        <v>1172</v>
      </c>
    </row>
    <row r="545" s="1" customFormat="1">
      <c r="B545" s="36"/>
      <c r="C545" s="37"/>
      <c r="D545" s="222" t="s">
        <v>155</v>
      </c>
      <c r="E545" s="37"/>
      <c r="F545" s="223" t="s">
        <v>1173</v>
      </c>
      <c r="G545" s="37"/>
      <c r="H545" s="37"/>
      <c r="I545" s="128"/>
      <c r="J545" s="128"/>
      <c r="K545" s="37"/>
      <c r="L545" s="37"/>
      <c r="M545" s="41"/>
      <c r="N545" s="224"/>
      <c r="O545" s="81"/>
      <c r="P545" s="81"/>
      <c r="Q545" s="81"/>
      <c r="R545" s="81"/>
      <c r="S545" s="81"/>
      <c r="T545" s="81"/>
      <c r="U545" s="81"/>
      <c r="V545" s="81"/>
      <c r="W545" s="81"/>
      <c r="X545" s="82"/>
      <c r="AT545" s="15" t="s">
        <v>155</v>
      </c>
      <c r="AU545" s="15" t="s">
        <v>153</v>
      </c>
    </row>
    <row r="546" s="11" customFormat="1" ht="22.8" customHeight="1">
      <c r="B546" s="191"/>
      <c r="C546" s="192"/>
      <c r="D546" s="193" t="s">
        <v>77</v>
      </c>
      <c r="E546" s="206" t="s">
        <v>1174</v>
      </c>
      <c r="F546" s="206" t="s">
        <v>1175</v>
      </c>
      <c r="G546" s="192"/>
      <c r="H546" s="192"/>
      <c r="I546" s="195"/>
      <c r="J546" s="195"/>
      <c r="K546" s="207">
        <f>BK546</f>
        <v>0</v>
      </c>
      <c r="L546" s="192"/>
      <c r="M546" s="197"/>
      <c r="N546" s="198"/>
      <c r="O546" s="199"/>
      <c r="P546" s="199"/>
      <c r="Q546" s="200">
        <f>SUM(Q547:Q550)</f>
        <v>0</v>
      </c>
      <c r="R546" s="200">
        <f>SUM(R547:R550)</f>
        <v>0</v>
      </c>
      <c r="S546" s="199"/>
      <c r="T546" s="201">
        <f>SUM(T547:T550)</f>
        <v>0</v>
      </c>
      <c r="U546" s="199"/>
      <c r="V546" s="201">
        <f>SUM(V547:V550)</f>
        <v>19.396053000000002</v>
      </c>
      <c r="W546" s="199"/>
      <c r="X546" s="202">
        <f>SUM(X547:X550)</f>
        <v>0</v>
      </c>
      <c r="AR546" s="203" t="s">
        <v>153</v>
      </c>
      <c r="AT546" s="204" t="s">
        <v>77</v>
      </c>
      <c r="AU546" s="204" t="s">
        <v>83</v>
      </c>
      <c r="AY546" s="203" t="s">
        <v>145</v>
      </c>
      <c r="BK546" s="205">
        <f>SUM(BK547:BK550)</f>
        <v>0</v>
      </c>
    </row>
    <row r="547" s="1" customFormat="1" ht="24" customHeight="1">
      <c r="B547" s="36"/>
      <c r="C547" s="225" t="s">
        <v>1176</v>
      </c>
      <c r="D547" s="225" t="s">
        <v>185</v>
      </c>
      <c r="E547" s="226" t="s">
        <v>1177</v>
      </c>
      <c r="F547" s="227" t="s">
        <v>1178</v>
      </c>
      <c r="G547" s="228" t="s">
        <v>251</v>
      </c>
      <c r="H547" s="229">
        <v>19.350000000000001</v>
      </c>
      <c r="I547" s="230"/>
      <c r="J547" s="231"/>
      <c r="K547" s="232">
        <f>ROUND(P547*H547,2)</f>
        <v>0</v>
      </c>
      <c r="L547" s="227" t="s">
        <v>152</v>
      </c>
      <c r="M547" s="233"/>
      <c r="N547" s="234" t="s">
        <v>20</v>
      </c>
      <c r="O547" s="216" t="s">
        <v>48</v>
      </c>
      <c r="P547" s="217">
        <f>I547+J547</f>
        <v>0</v>
      </c>
      <c r="Q547" s="217">
        <f>ROUND(I547*H547,2)</f>
        <v>0</v>
      </c>
      <c r="R547" s="217">
        <f>ROUND(J547*H547,2)</f>
        <v>0</v>
      </c>
      <c r="S547" s="81"/>
      <c r="T547" s="218">
        <f>S547*H547</f>
        <v>0</v>
      </c>
      <c r="U547" s="218">
        <v>1</v>
      </c>
      <c r="V547" s="218">
        <f>U547*H547</f>
        <v>19.350000000000001</v>
      </c>
      <c r="W547" s="218">
        <v>0</v>
      </c>
      <c r="X547" s="219">
        <f>W547*H547</f>
        <v>0</v>
      </c>
      <c r="AR547" s="220" t="s">
        <v>379</v>
      </c>
      <c r="AT547" s="220" t="s">
        <v>185</v>
      </c>
      <c r="AU547" s="220" t="s">
        <v>153</v>
      </c>
      <c r="AY547" s="15" t="s">
        <v>145</v>
      </c>
      <c r="BE547" s="221">
        <f>IF(O547="základní",K547,0)</f>
        <v>0</v>
      </c>
      <c r="BF547" s="221">
        <f>IF(O547="snížená",K547,0)</f>
        <v>0</v>
      </c>
      <c r="BG547" s="221">
        <f>IF(O547="zákl. přenesená",K547,0)</f>
        <v>0</v>
      </c>
      <c r="BH547" s="221">
        <f>IF(O547="sníž. přenesená",K547,0)</f>
        <v>0</v>
      </c>
      <c r="BI547" s="221">
        <f>IF(O547="nulová",K547,0)</f>
        <v>0</v>
      </c>
      <c r="BJ547" s="15" t="s">
        <v>153</v>
      </c>
      <c r="BK547" s="221">
        <f>ROUND(P547*H547,2)</f>
        <v>0</v>
      </c>
      <c r="BL547" s="15" t="s">
        <v>446</v>
      </c>
      <c r="BM547" s="220" t="s">
        <v>1179</v>
      </c>
    </row>
    <row r="548" s="1" customFormat="1">
      <c r="B548" s="36"/>
      <c r="C548" s="37"/>
      <c r="D548" s="222" t="s">
        <v>155</v>
      </c>
      <c r="E548" s="37"/>
      <c r="F548" s="223" t="s">
        <v>1178</v>
      </c>
      <c r="G548" s="37"/>
      <c r="H548" s="37"/>
      <c r="I548" s="128"/>
      <c r="J548" s="128"/>
      <c r="K548" s="37"/>
      <c r="L548" s="37"/>
      <c r="M548" s="41"/>
      <c r="N548" s="224"/>
      <c r="O548" s="81"/>
      <c r="P548" s="81"/>
      <c r="Q548" s="81"/>
      <c r="R548" s="81"/>
      <c r="S548" s="81"/>
      <c r="T548" s="81"/>
      <c r="U548" s="81"/>
      <c r="V548" s="81"/>
      <c r="W548" s="81"/>
      <c r="X548" s="82"/>
      <c r="AT548" s="15" t="s">
        <v>155</v>
      </c>
      <c r="AU548" s="15" t="s">
        <v>153</v>
      </c>
    </row>
    <row r="549" s="1" customFormat="1" ht="24" customHeight="1">
      <c r="B549" s="36"/>
      <c r="C549" s="208" t="s">
        <v>1180</v>
      </c>
      <c r="D549" s="208" t="s">
        <v>148</v>
      </c>
      <c r="E549" s="209" t="s">
        <v>1181</v>
      </c>
      <c r="F549" s="210" t="s">
        <v>1182</v>
      </c>
      <c r="G549" s="211" t="s">
        <v>251</v>
      </c>
      <c r="H549" s="212">
        <v>19.350000000000001</v>
      </c>
      <c r="I549" s="213"/>
      <c r="J549" s="213"/>
      <c r="K549" s="214">
        <f>ROUND(P549*H549,2)</f>
        <v>0</v>
      </c>
      <c r="L549" s="210" t="s">
        <v>152</v>
      </c>
      <c r="M549" s="41"/>
      <c r="N549" s="215" t="s">
        <v>20</v>
      </c>
      <c r="O549" s="216" t="s">
        <v>48</v>
      </c>
      <c r="P549" s="217">
        <f>I549+J549</f>
        <v>0</v>
      </c>
      <c r="Q549" s="217">
        <f>ROUND(I549*H549,2)</f>
        <v>0</v>
      </c>
      <c r="R549" s="217">
        <f>ROUND(J549*H549,2)</f>
        <v>0</v>
      </c>
      <c r="S549" s="81"/>
      <c r="T549" s="218">
        <f>S549*H549</f>
        <v>0</v>
      </c>
      <c r="U549" s="218">
        <v>0.0023800000000000002</v>
      </c>
      <c r="V549" s="218">
        <f>U549*H549</f>
        <v>0.046053000000000004</v>
      </c>
      <c r="W549" s="218">
        <v>0</v>
      </c>
      <c r="X549" s="219">
        <f>W549*H549</f>
        <v>0</v>
      </c>
      <c r="AR549" s="220" t="s">
        <v>446</v>
      </c>
      <c r="AT549" s="220" t="s">
        <v>148</v>
      </c>
      <c r="AU549" s="220" t="s">
        <v>153</v>
      </c>
      <c r="AY549" s="15" t="s">
        <v>145</v>
      </c>
      <c r="BE549" s="221">
        <f>IF(O549="základní",K549,0)</f>
        <v>0</v>
      </c>
      <c r="BF549" s="221">
        <f>IF(O549="snížená",K549,0)</f>
        <v>0</v>
      </c>
      <c r="BG549" s="221">
        <f>IF(O549="zákl. přenesená",K549,0)</f>
        <v>0</v>
      </c>
      <c r="BH549" s="221">
        <f>IF(O549="sníž. přenesená",K549,0)</f>
        <v>0</v>
      </c>
      <c r="BI549" s="221">
        <f>IF(O549="nulová",K549,0)</f>
        <v>0</v>
      </c>
      <c r="BJ549" s="15" t="s">
        <v>153</v>
      </c>
      <c r="BK549" s="221">
        <f>ROUND(P549*H549,2)</f>
        <v>0</v>
      </c>
      <c r="BL549" s="15" t="s">
        <v>446</v>
      </c>
      <c r="BM549" s="220" t="s">
        <v>1183</v>
      </c>
    </row>
    <row r="550" s="1" customFormat="1">
      <c r="B550" s="36"/>
      <c r="C550" s="37"/>
      <c r="D550" s="222" t="s">
        <v>155</v>
      </c>
      <c r="E550" s="37"/>
      <c r="F550" s="223" t="s">
        <v>1184</v>
      </c>
      <c r="G550" s="37"/>
      <c r="H550" s="37"/>
      <c r="I550" s="128"/>
      <c r="J550" s="128"/>
      <c r="K550" s="37"/>
      <c r="L550" s="37"/>
      <c r="M550" s="41"/>
      <c r="N550" s="224"/>
      <c r="O550" s="81"/>
      <c r="P550" s="81"/>
      <c r="Q550" s="81"/>
      <c r="R550" s="81"/>
      <c r="S550" s="81"/>
      <c r="T550" s="81"/>
      <c r="U550" s="81"/>
      <c r="V550" s="81"/>
      <c r="W550" s="81"/>
      <c r="X550" s="82"/>
      <c r="AT550" s="15" t="s">
        <v>155</v>
      </c>
      <c r="AU550" s="15" t="s">
        <v>153</v>
      </c>
    </row>
    <row r="551" s="11" customFormat="1" ht="22.8" customHeight="1">
      <c r="B551" s="191"/>
      <c r="C551" s="192"/>
      <c r="D551" s="193" t="s">
        <v>77</v>
      </c>
      <c r="E551" s="206" t="s">
        <v>1185</v>
      </c>
      <c r="F551" s="206" t="s">
        <v>1186</v>
      </c>
      <c r="G551" s="192"/>
      <c r="H551" s="192"/>
      <c r="I551" s="195"/>
      <c r="J551" s="195"/>
      <c r="K551" s="207">
        <f>BK551</f>
        <v>0</v>
      </c>
      <c r="L551" s="192"/>
      <c r="M551" s="197"/>
      <c r="N551" s="198"/>
      <c r="O551" s="199"/>
      <c r="P551" s="199"/>
      <c r="Q551" s="200">
        <f>SUM(Q552:Q609)</f>
        <v>0</v>
      </c>
      <c r="R551" s="200">
        <f>SUM(R552:R609)</f>
        <v>0</v>
      </c>
      <c r="S551" s="199"/>
      <c r="T551" s="201">
        <f>SUM(T552:T609)</f>
        <v>0</v>
      </c>
      <c r="U551" s="199"/>
      <c r="V551" s="201">
        <f>SUM(V552:V609)</f>
        <v>1.2872434999999998</v>
      </c>
      <c r="W551" s="199"/>
      <c r="X551" s="202">
        <f>SUM(X552:X609)</f>
        <v>0.52200000000000002</v>
      </c>
      <c r="AR551" s="203" t="s">
        <v>153</v>
      </c>
      <c r="AT551" s="204" t="s">
        <v>77</v>
      </c>
      <c r="AU551" s="204" t="s">
        <v>83</v>
      </c>
      <c r="AY551" s="203" t="s">
        <v>145</v>
      </c>
      <c r="BK551" s="205">
        <f>SUM(BK552:BK609)</f>
        <v>0</v>
      </c>
    </row>
    <row r="552" s="1" customFormat="1" ht="24" customHeight="1">
      <c r="B552" s="36"/>
      <c r="C552" s="208" t="s">
        <v>1187</v>
      </c>
      <c r="D552" s="208" t="s">
        <v>148</v>
      </c>
      <c r="E552" s="209" t="s">
        <v>1188</v>
      </c>
      <c r="F552" s="210" t="s">
        <v>1189</v>
      </c>
      <c r="G552" s="211" t="s">
        <v>151</v>
      </c>
      <c r="H552" s="212">
        <v>5.75</v>
      </c>
      <c r="I552" s="213"/>
      <c r="J552" s="213"/>
      <c r="K552" s="214">
        <f>ROUND(P552*H552,2)</f>
        <v>0</v>
      </c>
      <c r="L552" s="210" t="s">
        <v>152</v>
      </c>
      <c r="M552" s="41"/>
      <c r="N552" s="215" t="s">
        <v>20</v>
      </c>
      <c r="O552" s="216" t="s">
        <v>48</v>
      </c>
      <c r="P552" s="217">
        <f>I552+J552</f>
        <v>0</v>
      </c>
      <c r="Q552" s="217">
        <f>ROUND(I552*H552,2)</f>
        <v>0</v>
      </c>
      <c r="R552" s="217">
        <f>ROUND(J552*H552,2)</f>
        <v>0</v>
      </c>
      <c r="S552" s="81"/>
      <c r="T552" s="218">
        <f>S552*H552</f>
        <v>0</v>
      </c>
      <c r="U552" s="218">
        <v>0.00027</v>
      </c>
      <c r="V552" s="218">
        <f>U552*H552</f>
        <v>0.0015525000000000001</v>
      </c>
      <c r="W552" s="218">
        <v>0</v>
      </c>
      <c r="X552" s="219">
        <f>W552*H552</f>
        <v>0</v>
      </c>
      <c r="AR552" s="220" t="s">
        <v>446</v>
      </c>
      <c r="AT552" s="220" t="s">
        <v>148</v>
      </c>
      <c r="AU552" s="220" t="s">
        <v>153</v>
      </c>
      <c r="AY552" s="15" t="s">
        <v>145</v>
      </c>
      <c r="BE552" s="221">
        <f>IF(O552="základní",K552,0)</f>
        <v>0</v>
      </c>
      <c r="BF552" s="221">
        <f>IF(O552="snížená",K552,0)</f>
        <v>0</v>
      </c>
      <c r="BG552" s="221">
        <f>IF(O552="zákl. přenesená",K552,0)</f>
        <v>0</v>
      </c>
      <c r="BH552" s="221">
        <f>IF(O552="sníž. přenesená",K552,0)</f>
        <v>0</v>
      </c>
      <c r="BI552" s="221">
        <f>IF(O552="nulová",K552,0)</f>
        <v>0</v>
      </c>
      <c r="BJ552" s="15" t="s">
        <v>153</v>
      </c>
      <c r="BK552" s="221">
        <f>ROUND(P552*H552,2)</f>
        <v>0</v>
      </c>
      <c r="BL552" s="15" t="s">
        <v>446</v>
      </c>
      <c r="BM552" s="220" t="s">
        <v>1190</v>
      </c>
    </row>
    <row r="553" s="1" customFormat="1">
      <c r="B553" s="36"/>
      <c r="C553" s="37"/>
      <c r="D553" s="222" t="s">
        <v>155</v>
      </c>
      <c r="E553" s="37"/>
      <c r="F553" s="223" t="s">
        <v>1191</v>
      </c>
      <c r="G553" s="37"/>
      <c r="H553" s="37"/>
      <c r="I553" s="128"/>
      <c r="J553" s="128"/>
      <c r="K553" s="37"/>
      <c r="L553" s="37"/>
      <c r="M553" s="41"/>
      <c r="N553" s="224"/>
      <c r="O553" s="81"/>
      <c r="P553" s="81"/>
      <c r="Q553" s="81"/>
      <c r="R553" s="81"/>
      <c r="S553" s="81"/>
      <c r="T553" s="81"/>
      <c r="U553" s="81"/>
      <c r="V553" s="81"/>
      <c r="W553" s="81"/>
      <c r="X553" s="82"/>
      <c r="AT553" s="15" t="s">
        <v>155</v>
      </c>
      <c r="AU553" s="15" t="s">
        <v>153</v>
      </c>
    </row>
    <row r="554" s="1" customFormat="1" ht="24" customHeight="1">
      <c r="B554" s="36"/>
      <c r="C554" s="225" t="s">
        <v>1192</v>
      </c>
      <c r="D554" s="225" t="s">
        <v>185</v>
      </c>
      <c r="E554" s="226" t="s">
        <v>1193</v>
      </c>
      <c r="F554" s="227" t="s">
        <v>1194</v>
      </c>
      <c r="G554" s="228" t="s">
        <v>151</v>
      </c>
      <c r="H554" s="229">
        <v>5.75</v>
      </c>
      <c r="I554" s="230"/>
      <c r="J554" s="231"/>
      <c r="K554" s="232">
        <f>ROUND(P554*H554,2)</f>
        <v>0</v>
      </c>
      <c r="L554" s="227" t="s">
        <v>152</v>
      </c>
      <c r="M554" s="233"/>
      <c r="N554" s="234" t="s">
        <v>20</v>
      </c>
      <c r="O554" s="216" t="s">
        <v>48</v>
      </c>
      <c r="P554" s="217">
        <f>I554+J554</f>
        <v>0</v>
      </c>
      <c r="Q554" s="217">
        <f>ROUND(I554*H554,2)</f>
        <v>0</v>
      </c>
      <c r="R554" s="217">
        <f>ROUND(J554*H554,2)</f>
        <v>0</v>
      </c>
      <c r="S554" s="81"/>
      <c r="T554" s="218">
        <f>S554*H554</f>
        <v>0</v>
      </c>
      <c r="U554" s="218">
        <v>0.03056</v>
      </c>
      <c r="V554" s="218">
        <f>U554*H554</f>
        <v>0.17572000000000002</v>
      </c>
      <c r="W554" s="218">
        <v>0</v>
      </c>
      <c r="X554" s="219">
        <f>W554*H554</f>
        <v>0</v>
      </c>
      <c r="AR554" s="220" t="s">
        <v>379</v>
      </c>
      <c r="AT554" s="220" t="s">
        <v>185</v>
      </c>
      <c r="AU554" s="220" t="s">
        <v>153</v>
      </c>
      <c r="AY554" s="15" t="s">
        <v>145</v>
      </c>
      <c r="BE554" s="221">
        <f>IF(O554="základní",K554,0)</f>
        <v>0</v>
      </c>
      <c r="BF554" s="221">
        <f>IF(O554="snížená",K554,0)</f>
        <v>0</v>
      </c>
      <c r="BG554" s="221">
        <f>IF(O554="zákl. přenesená",K554,0)</f>
        <v>0</v>
      </c>
      <c r="BH554" s="221">
        <f>IF(O554="sníž. přenesená",K554,0)</f>
        <v>0</v>
      </c>
      <c r="BI554" s="221">
        <f>IF(O554="nulová",K554,0)</f>
        <v>0</v>
      </c>
      <c r="BJ554" s="15" t="s">
        <v>153</v>
      </c>
      <c r="BK554" s="221">
        <f>ROUND(P554*H554,2)</f>
        <v>0</v>
      </c>
      <c r="BL554" s="15" t="s">
        <v>446</v>
      </c>
      <c r="BM554" s="220" t="s">
        <v>1195</v>
      </c>
    </row>
    <row r="555" s="1" customFormat="1">
      <c r="B555" s="36"/>
      <c r="C555" s="37"/>
      <c r="D555" s="222" t="s">
        <v>155</v>
      </c>
      <c r="E555" s="37"/>
      <c r="F555" s="223" t="s">
        <v>1194</v>
      </c>
      <c r="G555" s="37"/>
      <c r="H555" s="37"/>
      <c r="I555" s="128"/>
      <c r="J555" s="128"/>
      <c r="K555" s="37"/>
      <c r="L555" s="37"/>
      <c r="M555" s="41"/>
      <c r="N555" s="224"/>
      <c r="O555" s="81"/>
      <c r="P555" s="81"/>
      <c r="Q555" s="81"/>
      <c r="R555" s="81"/>
      <c r="S555" s="81"/>
      <c r="T555" s="81"/>
      <c r="U555" s="81"/>
      <c r="V555" s="81"/>
      <c r="W555" s="81"/>
      <c r="X555" s="82"/>
      <c r="AT555" s="15" t="s">
        <v>155</v>
      </c>
      <c r="AU555" s="15" t="s">
        <v>153</v>
      </c>
    </row>
    <row r="556" s="1" customFormat="1" ht="24" customHeight="1">
      <c r="B556" s="36"/>
      <c r="C556" s="208" t="s">
        <v>1196</v>
      </c>
      <c r="D556" s="208" t="s">
        <v>148</v>
      </c>
      <c r="E556" s="209" t="s">
        <v>1197</v>
      </c>
      <c r="F556" s="210" t="s">
        <v>1198</v>
      </c>
      <c r="G556" s="211" t="s">
        <v>151</v>
      </c>
      <c r="H556" s="212">
        <v>21.600000000000001</v>
      </c>
      <c r="I556" s="213"/>
      <c r="J556" s="213"/>
      <c r="K556" s="214">
        <f>ROUND(P556*H556,2)</f>
        <v>0</v>
      </c>
      <c r="L556" s="210" t="s">
        <v>152</v>
      </c>
      <c r="M556" s="41"/>
      <c r="N556" s="215" t="s">
        <v>20</v>
      </c>
      <c r="O556" s="216" t="s">
        <v>48</v>
      </c>
      <c r="P556" s="217">
        <f>I556+J556</f>
        <v>0</v>
      </c>
      <c r="Q556" s="217">
        <f>ROUND(I556*H556,2)</f>
        <v>0</v>
      </c>
      <c r="R556" s="217">
        <f>ROUND(J556*H556,2)</f>
        <v>0</v>
      </c>
      <c r="S556" s="81"/>
      <c r="T556" s="218">
        <f>S556*H556</f>
        <v>0</v>
      </c>
      <c r="U556" s="218">
        <v>0.00025999999999999998</v>
      </c>
      <c r="V556" s="218">
        <f>U556*H556</f>
        <v>0.0056159999999999995</v>
      </c>
      <c r="W556" s="218">
        <v>0</v>
      </c>
      <c r="X556" s="219">
        <f>W556*H556</f>
        <v>0</v>
      </c>
      <c r="AR556" s="220" t="s">
        <v>446</v>
      </c>
      <c r="AT556" s="220" t="s">
        <v>148</v>
      </c>
      <c r="AU556" s="220" t="s">
        <v>153</v>
      </c>
      <c r="AY556" s="15" t="s">
        <v>145</v>
      </c>
      <c r="BE556" s="221">
        <f>IF(O556="základní",K556,0)</f>
        <v>0</v>
      </c>
      <c r="BF556" s="221">
        <f>IF(O556="snížená",K556,0)</f>
        <v>0</v>
      </c>
      <c r="BG556" s="221">
        <f>IF(O556="zákl. přenesená",K556,0)</f>
        <v>0</v>
      </c>
      <c r="BH556" s="221">
        <f>IF(O556="sníž. přenesená",K556,0)</f>
        <v>0</v>
      </c>
      <c r="BI556" s="221">
        <f>IF(O556="nulová",K556,0)</f>
        <v>0</v>
      </c>
      <c r="BJ556" s="15" t="s">
        <v>153</v>
      </c>
      <c r="BK556" s="221">
        <f>ROUND(P556*H556,2)</f>
        <v>0</v>
      </c>
      <c r="BL556" s="15" t="s">
        <v>446</v>
      </c>
      <c r="BM556" s="220" t="s">
        <v>1199</v>
      </c>
    </row>
    <row r="557" s="1" customFormat="1">
      <c r="B557" s="36"/>
      <c r="C557" s="37"/>
      <c r="D557" s="222" t="s">
        <v>155</v>
      </c>
      <c r="E557" s="37"/>
      <c r="F557" s="223" t="s">
        <v>1200</v>
      </c>
      <c r="G557" s="37"/>
      <c r="H557" s="37"/>
      <c r="I557" s="128"/>
      <c r="J557" s="128"/>
      <c r="K557" s="37"/>
      <c r="L557" s="37"/>
      <c r="M557" s="41"/>
      <c r="N557" s="224"/>
      <c r="O557" s="81"/>
      <c r="P557" s="81"/>
      <c r="Q557" s="81"/>
      <c r="R557" s="81"/>
      <c r="S557" s="81"/>
      <c r="T557" s="81"/>
      <c r="U557" s="81"/>
      <c r="V557" s="81"/>
      <c r="W557" s="81"/>
      <c r="X557" s="82"/>
      <c r="AT557" s="15" t="s">
        <v>155</v>
      </c>
      <c r="AU557" s="15" t="s">
        <v>153</v>
      </c>
    </row>
    <row r="558" s="1" customFormat="1" ht="24" customHeight="1">
      <c r="B558" s="36"/>
      <c r="C558" s="225" t="s">
        <v>1201</v>
      </c>
      <c r="D558" s="225" t="s">
        <v>185</v>
      </c>
      <c r="E558" s="226" t="s">
        <v>1202</v>
      </c>
      <c r="F558" s="227" t="s">
        <v>1203</v>
      </c>
      <c r="G558" s="228" t="s">
        <v>151</v>
      </c>
      <c r="H558" s="229">
        <v>21.600000000000001</v>
      </c>
      <c r="I558" s="230"/>
      <c r="J558" s="231"/>
      <c r="K558" s="232">
        <f>ROUND(P558*H558,2)</f>
        <v>0</v>
      </c>
      <c r="L558" s="227" t="s">
        <v>152</v>
      </c>
      <c r="M558" s="233"/>
      <c r="N558" s="234" t="s">
        <v>20</v>
      </c>
      <c r="O558" s="216" t="s">
        <v>48</v>
      </c>
      <c r="P558" s="217">
        <f>I558+J558</f>
        <v>0</v>
      </c>
      <c r="Q558" s="217">
        <f>ROUND(I558*H558,2)</f>
        <v>0</v>
      </c>
      <c r="R558" s="217">
        <f>ROUND(J558*H558,2)</f>
        <v>0</v>
      </c>
      <c r="S558" s="81"/>
      <c r="T558" s="218">
        <f>S558*H558</f>
        <v>0</v>
      </c>
      <c r="U558" s="218">
        <v>0.0287</v>
      </c>
      <c r="V558" s="218">
        <f>U558*H558</f>
        <v>0.61992000000000003</v>
      </c>
      <c r="W558" s="218">
        <v>0</v>
      </c>
      <c r="X558" s="219">
        <f>W558*H558</f>
        <v>0</v>
      </c>
      <c r="AR558" s="220" t="s">
        <v>379</v>
      </c>
      <c r="AT558" s="220" t="s">
        <v>185</v>
      </c>
      <c r="AU558" s="220" t="s">
        <v>153</v>
      </c>
      <c r="AY558" s="15" t="s">
        <v>145</v>
      </c>
      <c r="BE558" s="221">
        <f>IF(O558="základní",K558,0)</f>
        <v>0</v>
      </c>
      <c r="BF558" s="221">
        <f>IF(O558="snížená",K558,0)</f>
        <v>0</v>
      </c>
      <c r="BG558" s="221">
        <f>IF(O558="zákl. přenesená",K558,0)</f>
        <v>0</v>
      </c>
      <c r="BH558" s="221">
        <f>IF(O558="sníž. přenesená",K558,0)</f>
        <v>0</v>
      </c>
      <c r="BI558" s="221">
        <f>IF(O558="nulová",K558,0)</f>
        <v>0</v>
      </c>
      <c r="BJ558" s="15" t="s">
        <v>153</v>
      </c>
      <c r="BK558" s="221">
        <f>ROUND(P558*H558,2)</f>
        <v>0</v>
      </c>
      <c r="BL558" s="15" t="s">
        <v>446</v>
      </c>
      <c r="BM558" s="220" t="s">
        <v>1204</v>
      </c>
    </row>
    <row r="559" s="1" customFormat="1">
      <c r="B559" s="36"/>
      <c r="C559" s="37"/>
      <c r="D559" s="222" t="s">
        <v>155</v>
      </c>
      <c r="E559" s="37"/>
      <c r="F559" s="223" t="s">
        <v>1203</v>
      </c>
      <c r="G559" s="37"/>
      <c r="H559" s="37"/>
      <c r="I559" s="128"/>
      <c r="J559" s="128"/>
      <c r="K559" s="37"/>
      <c r="L559" s="37"/>
      <c r="M559" s="41"/>
      <c r="N559" s="224"/>
      <c r="O559" s="81"/>
      <c r="P559" s="81"/>
      <c r="Q559" s="81"/>
      <c r="R559" s="81"/>
      <c r="S559" s="81"/>
      <c r="T559" s="81"/>
      <c r="U559" s="81"/>
      <c r="V559" s="81"/>
      <c r="W559" s="81"/>
      <c r="X559" s="82"/>
      <c r="AT559" s="15" t="s">
        <v>155</v>
      </c>
      <c r="AU559" s="15" t="s">
        <v>153</v>
      </c>
    </row>
    <row r="560" s="1" customFormat="1" ht="24" customHeight="1">
      <c r="B560" s="36"/>
      <c r="C560" s="208" t="s">
        <v>1205</v>
      </c>
      <c r="D560" s="208" t="s">
        <v>148</v>
      </c>
      <c r="E560" s="209" t="s">
        <v>1206</v>
      </c>
      <c r="F560" s="210" t="s">
        <v>1207</v>
      </c>
      <c r="G560" s="211" t="s">
        <v>182</v>
      </c>
      <c r="H560" s="212">
        <v>12</v>
      </c>
      <c r="I560" s="213"/>
      <c r="J560" s="213"/>
      <c r="K560" s="214">
        <f>ROUND(P560*H560,2)</f>
        <v>0</v>
      </c>
      <c r="L560" s="210" t="s">
        <v>152</v>
      </c>
      <c r="M560" s="41"/>
      <c r="N560" s="215" t="s">
        <v>20</v>
      </c>
      <c r="O560" s="216" t="s">
        <v>48</v>
      </c>
      <c r="P560" s="217">
        <f>I560+J560</f>
        <v>0</v>
      </c>
      <c r="Q560" s="217">
        <f>ROUND(I560*H560,2)</f>
        <v>0</v>
      </c>
      <c r="R560" s="217">
        <f>ROUND(J560*H560,2)</f>
        <v>0</v>
      </c>
      <c r="S560" s="81"/>
      <c r="T560" s="218">
        <f>S560*H560</f>
        <v>0</v>
      </c>
      <c r="U560" s="218">
        <v>0</v>
      </c>
      <c r="V560" s="218">
        <f>U560*H560</f>
        <v>0</v>
      </c>
      <c r="W560" s="218">
        <v>0</v>
      </c>
      <c r="X560" s="219">
        <f>W560*H560</f>
        <v>0</v>
      </c>
      <c r="AR560" s="220" t="s">
        <v>446</v>
      </c>
      <c r="AT560" s="220" t="s">
        <v>148</v>
      </c>
      <c r="AU560" s="220" t="s">
        <v>153</v>
      </c>
      <c r="AY560" s="15" t="s">
        <v>145</v>
      </c>
      <c r="BE560" s="221">
        <f>IF(O560="základní",K560,0)</f>
        <v>0</v>
      </c>
      <c r="BF560" s="221">
        <f>IF(O560="snížená",K560,0)</f>
        <v>0</v>
      </c>
      <c r="BG560" s="221">
        <f>IF(O560="zákl. přenesená",K560,0)</f>
        <v>0</v>
      </c>
      <c r="BH560" s="221">
        <f>IF(O560="sníž. přenesená",K560,0)</f>
        <v>0</v>
      </c>
      <c r="BI560" s="221">
        <f>IF(O560="nulová",K560,0)</f>
        <v>0</v>
      </c>
      <c r="BJ560" s="15" t="s">
        <v>153</v>
      </c>
      <c r="BK560" s="221">
        <f>ROUND(P560*H560,2)</f>
        <v>0</v>
      </c>
      <c r="BL560" s="15" t="s">
        <v>446</v>
      </c>
      <c r="BM560" s="220" t="s">
        <v>1208</v>
      </c>
    </row>
    <row r="561" s="1" customFormat="1">
      <c r="B561" s="36"/>
      <c r="C561" s="37"/>
      <c r="D561" s="222" t="s">
        <v>155</v>
      </c>
      <c r="E561" s="37"/>
      <c r="F561" s="223" t="s">
        <v>1209</v>
      </c>
      <c r="G561" s="37"/>
      <c r="H561" s="37"/>
      <c r="I561" s="128"/>
      <c r="J561" s="128"/>
      <c r="K561" s="37"/>
      <c r="L561" s="37"/>
      <c r="M561" s="41"/>
      <c r="N561" s="224"/>
      <c r="O561" s="81"/>
      <c r="P561" s="81"/>
      <c r="Q561" s="81"/>
      <c r="R561" s="81"/>
      <c r="S561" s="81"/>
      <c r="T561" s="81"/>
      <c r="U561" s="81"/>
      <c r="V561" s="81"/>
      <c r="W561" s="81"/>
      <c r="X561" s="82"/>
      <c r="AT561" s="15" t="s">
        <v>155</v>
      </c>
      <c r="AU561" s="15" t="s">
        <v>153</v>
      </c>
    </row>
    <row r="562" s="1" customFormat="1" ht="24" customHeight="1">
      <c r="B562" s="36"/>
      <c r="C562" s="225" t="s">
        <v>1210</v>
      </c>
      <c r="D562" s="225" t="s">
        <v>185</v>
      </c>
      <c r="E562" s="226" t="s">
        <v>1211</v>
      </c>
      <c r="F562" s="227" t="s">
        <v>1212</v>
      </c>
      <c r="G562" s="228" t="s">
        <v>182</v>
      </c>
      <c r="H562" s="229">
        <v>6</v>
      </c>
      <c r="I562" s="230"/>
      <c r="J562" s="231"/>
      <c r="K562" s="232">
        <f>ROUND(P562*H562,2)</f>
        <v>0</v>
      </c>
      <c r="L562" s="227" t="s">
        <v>152</v>
      </c>
      <c r="M562" s="233"/>
      <c r="N562" s="234" t="s">
        <v>20</v>
      </c>
      <c r="O562" s="216" t="s">
        <v>48</v>
      </c>
      <c r="P562" s="217">
        <f>I562+J562</f>
        <v>0</v>
      </c>
      <c r="Q562" s="217">
        <f>ROUND(I562*H562,2)</f>
        <v>0</v>
      </c>
      <c r="R562" s="217">
        <f>ROUND(J562*H562,2)</f>
        <v>0</v>
      </c>
      <c r="S562" s="81"/>
      <c r="T562" s="218">
        <f>S562*H562</f>
        <v>0</v>
      </c>
      <c r="U562" s="218">
        <v>0.016</v>
      </c>
      <c r="V562" s="218">
        <f>U562*H562</f>
        <v>0.096000000000000002</v>
      </c>
      <c r="W562" s="218">
        <v>0</v>
      </c>
      <c r="X562" s="219">
        <f>W562*H562</f>
        <v>0</v>
      </c>
      <c r="AR562" s="220" t="s">
        <v>379</v>
      </c>
      <c r="AT562" s="220" t="s">
        <v>185</v>
      </c>
      <c r="AU562" s="220" t="s">
        <v>153</v>
      </c>
      <c r="AY562" s="15" t="s">
        <v>145</v>
      </c>
      <c r="BE562" s="221">
        <f>IF(O562="základní",K562,0)</f>
        <v>0</v>
      </c>
      <c r="BF562" s="221">
        <f>IF(O562="snížená",K562,0)</f>
        <v>0</v>
      </c>
      <c r="BG562" s="221">
        <f>IF(O562="zákl. přenesená",K562,0)</f>
        <v>0</v>
      </c>
      <c r="BH562" s="221">
        <f>IF(O562="sníž. přenesená",K562,0)</f>
        <v>0</v>
      </c>
      <c r="BI562" s="221">
        <f>IF(O562="nulová",K562,0)</f>
        <v>0</v>
      </c>
      <c r="BJ562" s="15" t="s">
        <v>153</v>
      </c>
      <c r="BK562" s="221">
        <f>ROUND(P562*H562,2)</f>
        <v>0</v>
      </c>
      <c r="BL562" s="15" t="s">
        <v>446</v>
      </c>
      <c r="BM562" s="220" t="s">
        <v>1213</v>
      </c>
    </row>
    <row r="563" s="1" customFormat="1">
      <c r="B563" s="36"/>
      <c r="C563" s="37"/>
      <c r="D563" s="222" t="s">
        <v>155</v>
      </c>
      <c r="E563" s="37"/>
      <c r="F563" s="223" t="s">
        <v>1212</v>
      </c>
      <c r="G563" s="37"/>
      <c r="H563" s="37"/>
      <c r="I563" s="128"/>
      <c r="J563" s="128"/>
      <c r="K563" s="37"/>
      <c r="L563" s="37"/>
      <c r="M563" s="41"/>
      <c r="N563" s="224"/>
      <c r="O563" s="81"/>
      <c r="P563" s="81"/>
      <c r="Q563" s="81"/>
      <c r="R563" s="81"/>
      <c r="S563" s="81"/>
      <c r="T563" s="81"/>
      <c r="U563" s="81"/>
      <c r="V563" s="81"/>
      <c r="W563" s="81"/>
      <c r="X563" s="82"/>
      <c r="AT563" s="15" t="s">
        <v>155</v>
      </c>
      <c r="AU563" s="15" t="s">
        <v>153</v>
      </c>
    </row>
    <row r="564" s="1" customFormat="1" ht="24" customHeight="1">
      <c r="B564" s="36"/>
      <c r="C564" s="225" t="s">
        <v>1214</v>
      </c>
      <c r="D564" s="225" t="s">
        <v>185</v>
      </c>
      <c r="E564" s="226" t="s">
        <v>1215</v>
      </c>
      <c r="F564" s="227" t="s">
        <v>1216</v>
      </c>
      <c r="G564" s="228" t="s">
        <v>182</v>
      </c>
      <c r="H564" s="229">
        <v>6</v>
      </c>
      <c r="I564" s="230"/>
      <c r="J564" s="231"/>
      <c r="K564" s="232">
        <f>ROUND(P564*H564,2)</f>
        <v>0</v>
      </c>
      <c r="L564" s="227" t="s">
        <v>152</v>
      </c>
      <c r="M564" s="233"/>
      <c r="N564" s="234" t="s">
        <v>20</v>
      </c>
      <c r="O564" s="216" t="s">
        <v>48</v>
      </c>
      <c r="P564" s="217">
        <f>I564+J564</f>
        <v>0</v>
      </c>
      <c r="Q564" s="217">
        <f>ROUND(I564*H564,2)</f>
        <v>0</v>
      </c>
      <c r="R564" s="217">
        <f>ROUND(J564*H564,2)</f>
        <v>0</v>
      </c>
      <c r="S564" s="81"/>
      <c r="T564" s="218">
        <f>S564*H564</f>
        <v>0</v>
      </c>
      <c r="U564" s="218">
        <v>0.0155</v>
      </c>
      <c r="V564" s="218">
        <f>U564*H564</f>
        <v>0.092999999999999999</v>
      </c>
      <c r="W564" s="218">
        <v>0</v>
      </c>
      <c r="X564" s="219">
        <f>W564*H564</f>
        <v>0</v>
      </c>
      <c r="AR564" s="220" t="s">
        <v>379</v>
      </c>
      <c r="AT564" s="220" t="s">
        <v>185</v>
      </c>
      <c r="AU564" s="220" t="s">
        <v>153</v>
      </c>
      <c r="AY564" s="15" t="s">
        <v>145</v>
      </c>
      <c r="BE564" s="221">
        <f>IF(O564="základní",K564,0)</f>
        <v>0</v>
      </c>
      <c r="BF564" s="221">
        <f>IF(O564="snížená",K564,0)</f>
        <v>0</v>
      </c>
      <c r="BG564" s="221">
        <f>IF(O564="zákl. přenesená",K564,0)</f>
        <v>0</v>
      </c>
      <c r="BH564" s="221">
        <f>IF(O564="sníž. přenesená",K564,0)</f>
        <v>0</v>
      </c>
      <c r="BI564" s="221">
        <f>IF(O564="nulová",K564,0)</f>
        <v>0</v>
      </c>
      <c r="BJ564" s="15" t="s">
        <v>153</v>
      </c>
      <c r="BK564" s="221">
        <f>ROUND(P564*H564,2)</f>
        <v>0</v>
      </c>
      <c r="BL564" s="15" t="s">
        <v>446</v>
      </c>
      <c r="BM564" s="220" t="s">
        <v>1217</v>
      </c>
    </row>
    <row r="565" s="1" customFormat="1">
      <c r="B565" s="36"/>
      <c r="C565" s="37"/>
      <c r="D565" s="222" t="s">
        <v>155</v>
      </c>
      <c r="E565" s="37"/>
      <c r="F565" s="223" t="s">
        <v>1216</v>
      </c>
      <c r="G565" s="37"/>
      <c r="H565" s="37"/>
      <c r="I565" s="128"/>
      <c r="J565" s="128"/>
      <c r="K565" s="37"/>
      <c r="L565" s="37"/>
      <c r="M565" s="41"/>
      <c r="N565" s="224"/>
      <c r="O565" s="81"/>
      <c r="P565" s="81"/>
      <c r="Q565" s="81"/>
      <c r="R565" s="81"/>
      <c r="S565" s="81"/>
      <c r="T565" s="81"/>
      <c r="U565" s="81"/>
      <c r="V565" s="81"/>
      <c r="W565" s="81"/>
      <c r="X565" s="82"/>
      <c r="AT565" s="15" t="s">
        <v>155</v>
      </c>
      <c r="AU565" s="15" t="s">
        <v>153</v>
      </c>
    </row>
    <row r="566" s="1" customFormat="1" ht="24" customHeight="1">
      <c r="B566" s="36"/>
      <c r="C566" s="208" t="s">
        <v>1218</v>
      </c>
      <c r="D566" s="208" t="s">
        <v>148</v>
      </c>
      <c r="E566" s="209" t="s">
        <v>1219</v>
      </c>
      <c r="F566" s="210" t="s">
        <v>1220</v>
      </c>
      <c r="G566" s="211" t="s">
        <v>182</v>
      </c>
      <c r="H566" s="212">
        <v>9</v>
      </c>
      <c r="I566" s="213"/>
      <c r="J566" s="213"/>
      <c r="K566" s="214">
        <f>ROUND(P566*H566,2)</f>
        <v>0</v>
      </c>
      <c r="L566" s="210" t="s">
        <v>152</v>
      </c>
      <c r="M566" s="41"/>
      <c r="N566" s="215" t="s">
        <v>20</v>
      </c>
      <c r="O566" s="216" t="s">
        <v>48</v>
      </c>
      <c r="P566" s="217">
        <f>I566+J566</f>
        <v>0</v>
      </c>
      <c r="Q566" s="217">
        <f>ROUND(I566*H566,2)</f>
        <v>0</v>
      </c>
      <c r="R566" s="217">
        <f>ROUND(J566*H566,2)</f>
        <v>0</v>
      </c>
      <c r="S566" s="81"/>
      <c r="T566" s="218">
        <f>S566*H566</f>
        <v>0</v>
      </c>
      <c r="U566" s="218">
        <v>0</v>
      </c>
      <c r="V566" s="218">
        <f>U566*H566</f>
        <v>0</v>
      </c>
      <c r="W566" s="218">
        <v>0</v>
      </c>
      <c r="X566" s="219">
        <f>W566*H566</f>
        <v>0</v>
      </c>
      <c r="AR566" s="220" t="s">
        <v>446</v>
      </c>
      <c r="AT566" s="220" t="s">
        <v>148</v>
      </c>
      <c r="AU566" s="220" t="s">
        <v>153</v>
      </c>
      <c r="AY566" s="15" t="s">
        <v>145</v>
      </c>
      <c r="BE566" s="221">
        <f>IF(O566="základní",K566,0)</f>
        <v>0</v>
      </c>
      <c r="BF566" s="221">
        <f>IF(O566="snížená",K566,0)</f>
        <v>0</v>
      </c>
      <c r="BG566" s="221">
        <f>IF(O566="zákl. přenesená",K566,0)</f>
        <v>0</v>
      </c>
      <c r="BH566" s="221">
        <f>IF(O566="sníž. přenesená",K566,0)</f>
        <v>0</v>
      </c>
      <c r="BI566" s="221">
        <f>IF(O566="nulová",K566,0)</f>
        <v>0</v>
      </c>
      <c r="BJ566" s="15" t="s">
        <v>153</v>
      </c>
      <c r="BK566" s="221">
        <f>ROUND(P566*H566,2)</f>
        <v>0</v>
      </c>
      <c r="BL566" s="15" t="s">
        <v>446</v>
      </c>
      <c r="BM566" s="220" t="s">
        <v>1221</v>
      </c>
    </row>
    <row r="567" s="1" customFormat="1">
      <c r="B567" s="36"/>
      <c r="C567" s="37"/>
      <c r="D567" s="222" t="s">
        <v>155</v>
      </c>
      <c r="E567" s="37"/>
      <c r="F567" s="223" t="s">
        <v>1222</v>
      </c>
      <c r="G567" s="37"/>
      <c r="H567" s="37"/>
      <c r="I567" s="128"/>
      <c r="J567" s="128"/>
      <c r="K567" s="37"/>
      <c r="L567" s="37"/>
      <c r="M567" s="41"/>
      <c r="N567" s="224"/>
      <c r="O567" s="81"/>
      <c r="P567" s="81"/>
      <c r="Q567" s="81"/>
      <c r="R567" s="81"/>
      <c r="S567" s="81"/>
      <c r="T567" s="81"/>
      <c r="U567" s="81"/>
      <c r="V567" s="81"/>
      <c r="W567" s="81"/>
      <c r="X567" s="82"/>
      <c r="AT567" s="15" t="s">
        <v>155</v>
      </c>
      <c r="AU567" s="15" t="s">
        <v>153</v>
      </c>
    </row>
    <row r="568" s="1" customFormat="1" ht="24" customHeight="1">
      <c r="B568" s="36"/>
      <c r="C568" s="225" t="s">
        <v>1223</v>
      </c>
      <c r="D568" s="225" t="s">
        <v>185</v>
      </c>
      <c r="E568" s="226" t="s">
        <v>1224</v>
      </c>
      <c r="F568" s="227" t="s">
        <v>1225</v>
      </c>
      <c r="G568" s="228" t="s">
        <v>182</v>
      </c>
      <c r="H568" s="229">
        <v>9</v>
      </c>
      <c r="I568" s="230"/>
      <c r="J568" s="231"/>
      <c r="K568" s="232">
        <f>ROUND(P568*H568,2)</f>
        <v>0</v>
      </c>
      <c r="L568" s="227" t="s">
        <v>152</v>
      </c>
      <c r="M568" s="233"/>
      <c r="N568" s="234" t="s">
        <v>20</v>
      </c>
      <c r="O568" s="216" t="s">
        <v>48</v>
      </c>
      <c r="P568" s="217">
        <f>I568+J568</f>
        <v>0</v>
      </c>
      <c r="Q568" s="217">
        <f>ROUND(I568*H568,2)</f>
        <v>0</v>
      </c>
      <c r="R568" s="217">
        <f>ROUND(J568*H568,2)</f>
        <v>0</v>
      </c>
      <c r="S568" s="81"/>
      <c r="T568" s="218">
        <f>S568*H568</f>
        <v>0</v>
      </c>
      <c r="U568" s="218">
        <v>0.027</v>
      </c>
      <c r="V568" s="218">
        <f>U568*H568</f>
        <v>0.24299999999999999</v>
      </c>
      <c r="W568" s="218">
        <v>0</v>
      </c>
      <c r="X568" s="219">
        <f>W568*H568</f>
        <v>0</v>
      </c>
      <c r="AR568" s="220" t="s">
        <v>379</v>
      </c>
      <c r="AT568" s="220" t="s">
        <v>185</v>
      </c>
      <c r="AU568" s="220" t="s">
        <v>153</v>
      </c>
      <c r="AY568" s="15" t="s">
        <v>145</v>
      </c>
      <c r="BE568" s="221">
        <f>IF(O568="základní",K568,0)</f>
        <v>0</v>
      </c>
      <c r="BF568" s="221">
        <f>IF(O568="snížená",K568,0)</f>
        <v>0</v>
      </c>
      <c r="BG568" s="221">
        <f>IF(O568="zákl. přenesená",K568,0)</f>
        <v>0</v>
      </c>
      <c r="BH568" s="221">
        <f>IF(O568="sníž. přenesená",K568,0)</f>
        <v>0</v>
      </c>
      <c r="BI568" s="221">
        <f>IF(O568="nulová",K568,0)</f>
        <v>0</v>
      </c>
      <c r="BJ568" s="15" t="s">
        <v>153</v>
      </c>
      <c r="BK568" s="221">
        <f>ROUND(P568*H568,2)</f>
        <v>0</v>
      </c>
      <c r="BL568" s="15" t="s">
        <v>446</v>
      </c>
      <c r="BM568" s="220" t="s">
        <v>1226</v>
      </c>
    </row>
    <row r="569" s="1" customFormat="1">
      <c r="B569" s="36"/>
      <c r="C569" s="37"/>
      <c r="D569" s="222" t="s">
        <v>155</v>
      </c>
      <c r="E569" s="37"/>
      <c r="F569" s="223" t="s">
        <v>1225</v>
      </c>
      <c r="G569" s="37"/>
      <c r="H569" s="37"/>
      <c r="I569" s="128"/>
      <c r="J569" s="128"/>
      <c r="K569" s="37"/>
      <c r="L569" s="37"/>
      <c r="M569" s="41"/>
      <c r="N569" s="224"/>
      <c r="O569" s="81"/>
      <c r="P569" s="81"/>
      <c r="Q569" s="81"/>
      <c r="R569" s="81"/>
      <c r="S569" s="81"/>
      <c r="T569" s="81"/>
      <c r="U569" s="81"/>
      <c r="V569" s="81"/>
      <c r="W569" s="81"/>
      <c r="X569" s="82"/>
      <c r="AT569" s="15" t="s">
        <v>155</v>
      </c>
      <c r="AU569" s="15" t="s">
        <v>153</v>
      </c>
    </row>
    <row r="570" s="1" customFormat="1" ht="24" customHeight="1">
      <c r="B570" s="36"/>
      <c r="C570" s="208" t="s">
        <v>1227</v>
      </c>
      <c r="D570" s="208" t="s">
        <v>148</v>
      </c>
      <c r="E570" s="209" t="s">
        <v>1228</v>
      </c>
      <c r="F570" s="210" t="s">
        <v>1229</v>
      </c>
      <c r="G570" s="211" t="s">
        <v>182</v>
      </c>
      <c r="H570" s="212">
        <v>2</v>
      </c>
      <c r="I570" s="213"/>
      <c r="J570" s="213"/>
      <c r="K570" s="214">
        <f>ROUND(P570*H570,2)</f>
        <v>0</v>
      </c>
      <c r="L570" s="210" t="s">
        <v>152</v>
      </c>
      <c r="M570" s="41"/>
      <c r="N570" s="215" t="s">
        <v>20</v>
      </c>
      <c r="O570" s="216" t="s">
        <v>48</v>
      </c>
      <c r="P570" s="217">
        <f>I570+J570</f>
        <v>0</v>
      </c>
      <c r="Q570" s="217">
        <f>ROUND(I570*H570,2)</f>
        <v>0</v>
      </c>
      <c r="R570" s="217">
        <f>ROUND(J570*H570,2)</f>
        <v>0</v>
      </c>
      <c r="S570" s="81"/>
      <c r="T570" s="218">
        <f>S570*H570</f>
        <v>0</v>
      </c>
      <c r="U570" s="218">
        <v>0</v>
      </c>
      <c r="V570" s="218">
        <f>U570*H570</f>
        <v>0</v>
      </c>
      <c r="W570" s="218">
        <v>0</v>
      </c>
      <c r="X570" s="219">
        <f>W570*H570</f>
        <v>0</v>
      </c>
      <c r="AR570" s="220" t="s">
        <v>446</v>
      </c>
      <c r="AT570" s="220" t="s">
        <v>148</v>
      </c>
      <c r="AU570" s="220" t="s">
        <v>153</v>
      </c>
      <c r="AY570" s="15" t="s">
        <v>145</v>
      </c>
      <c r="BE570" s="221">
        <f>IF(O570="základní",K570,0)</f>
        <v>0</v>
      </c>
      <c r="BF570" s="221">
        <f>IF(O570="snížená",K570,0)</f>
        <v>0</v>
      </c>
      <c r="BG570" s="221">
        <f>IF(O570="zákl. přenesená",K570,0)</f>
        <v>0</v>
      </c>
      <c r="BH570" s="221">
        <f>IF(O570="sníž. přenesená",K570,0)</f>
        <v>0</v>
      </c>
      <c r="BI570" s="221">
        <f>IF(O570="nulová",K570,0)</f>
        <v>0</v>
      </c>
      <c r="BJ570" s="15" t="s">
        <v>153</v>
      </c>
      <c r="BK570" s="221">
        <f>ROUND(P570*H570,2)</f>
        <v>0</v>
      </c>
      <c r="BL570" s="15" t="s">
        <v>446</v>
      </c>
      <c r="BM570" s="220" t="s">
        <v>1230</v>
      </c>
    </row>
    <row r="571" s="1" customFormat="1">
      <c r="B571" s="36"/>
      <c r="C571" s="37"/>
      <c r="D571" s="222" t="s">
        <v>155</v>
      </c>
      <c r="E571" s="37"/>
      <c r="F571" s="223" t="s">
        <v>1231</v>
      </c>
      <c r="G571" s="37"/>
      <c r="H571" s="37"/>
      <c r="I571" s="128"/>
      <c r="J571" s="128"/>
      <c r="K571" s="37"/>
      <c r="L571" s="37"/>
      <c r="M571" s="41"/>
      <c r="N571" s="224"/>
      <c r="O571" s="81"/>
      <c r="P571" s="81"/>
      <c r="Q571" s="81"/>
      <c r="R571" s="81"/>
      <c r="S571" s="81"/>
      <c r="T571" s="81"/>
      <c r="U571" s="81"/>
      <c r="V571" s="81"/>
      <c r="W571" s="81"/>
      <c r="X571" s="82"/>
      <c r="AT571" s="15" t="s">
        <v>155</v>
      </c>
      <c r="AU571" s="15" t="s">
        <v>153</v>
      </c>
    </row>
    <row r="572" s="1" customFormat="1" ht="24" customHeight="1">
      <c r="B572" s="36"/>
      <c r="C572" s="225" t="s">
        <v>1232</v>
      </c>
      <c r="D572" s="225" t="s">
        <v>185</v>
      </c>
      <c r="E572" s="226" t="s">
        <v>1233</v>
      </c>
      <c r="F572" s="227" t="s">
        <v>1234</v>
      </c>
      <c r="G572" s="228" t="s">
        <v>182</v>
      </c>
      <c r="H572" s="229">
        <v>2</v>
      </c>
      <c r="I572" s="230"/>
      <c r="J572" s="231"/>
      <c r="K572" s="232">
        <f>ROUND(P572*H572,2)</f>
        <v>0</v>
      </c>
      <c r="L572" s="227" t="s">
        <v>152</v>
      </c>
      <c r="M572" s="233"/>
      <c r="N572" s="234" t="s">
        <v>20</v>
      </c>
      <c r="O572" s="216" t="s">
        <v>48</v>
      </c>
      <c r="P572" s="217">
        <f>I572+J572</f>
        <v>0</v>
      </c>
      <c r="Q572" s="217">
        <f>ROUND(I572*H572,2)</f>
        <v>0</v>
      </c>
      <c r="R572" s="217">
        <f>ROUND(J572*H572,2)</f>
        <v>0</v>
      </c>
      <c r="S572" s="81"/>
      <c r="T572" s="218">
        <f>S572*H572</f>
        <v>0</v>
      </c>
      <c r="U572" s="218">
        <v>0.0023999999999999998</v>
      </c>
      <c r="V572" s="218">
        <f>U572*H572</f>
        <v>0.0047999999999999996</v>
      </c>
      <c r="W572" s="218">
        <v>0</v>
      </c>
      <c r="X572" s="219">
        <f>W572*H572</f>
        <v>0</v>
      </c>
      <c r="AR572" s="220" t="s">
        <v>379</v>
      </c>
      <c r="AT572" s="220" t="s">
        <v>185</v>
      </c>
      <c r="AU572" s="220" t="s">
        <v>153</v>
      </c>
      <c r="AY572" s="15" t="s">
        <v>145</v>
      </c>
      <c r="BE572" s="221">
        <f>IF(O572="základní",K572,0)</f>
        <v>0</v>
      </c>
      <c r="BF572" s="221">
        <f>IF(O572="snížená",K572,0)</f>
        <v>0</v>
      </c>
      <c r="BG572" s="221">
        <f>IF(O572="zákl. přenesená",K572,0)</f>
        <v>0</v>
      </c>
      <c r="BH572" s="221">
        <f>IF(O572="sníž. přenesená",K572,0)</f>
        <v>0</v>
      </c>
      <c r="BI572" s="221">
        <f>IF(O572="nulová",K572,0)</f>
        <v>0</v>
      </c>
      <c r="BJ572" s="15" t="s">
        <v>153</v>
      </c>
      <c r="BK572" s="221">
        <f>ROUND(P572*H572,2)</f>
        <v>0</v>
      </c>
      <c r="BL572" s="15" t="s">
        <v>446</v>
      </c>
      <c r="BM572" s="220" t="s">
        <v>1235</v>
      </c>
    </row>
    <row r="573" s="1" customFormat="1">
      <c r="B573" s="36"/>
      <c r="C573" s="37"/>
      <c r="D573" s="222" t="s">
        <v>155</v>
      </c>
      <c r="E573" s="37"/>
      <c r="F573" s="223" t="s">
        <v>1236</v>
      </c>
      <c r="G573" s="37"/>
      <c r="H573" s="37"/>
      <c r="I573" s="128"/>
      <c r="J573" s="128"/>
      <c r="K573" s="37"/>
      <c r="L573" s="37"/>
      <c r="M573" s="41"/>
      <c r="N573" s="224"/>
      <c r="O573" s="81"/>
      <c r="P573" s="81"/>
      <c r="Q573" s="81"/>
      <c r="R573" s="81"/>
      <c r="S573" s="81"/>
      <c r="T573" s="81"/>
      <c r="U573" s="81"/>
      <c r="V573" s="81"/>
      <c r="W573" s="81"/>
      <c r="X573" s="82"/>
      <c r="AT573" s="15" t="s">
        <v>155</v>
      </c>
      <c r="AU573" s="15" t="s">
        <v>153</v>
      </c>
    </row>
    <row r="574" s="1" customFormat="1" ht="24" customHeight="1">
      <c r="B574" s="36"/>
      <c r="C574" s="208" t="s">
        <v>1237</v>
      </c>
      <c r="D574" s="208" t="s">
        <v>148</v>
      </c>
      <c r="E574" s="209" t="s">
        <v>1238</v>
      </c>
      <c r="F574" s="210" t="s">
        <v>1239</v>
      </c>
      <c r="G574" s="211" t="s">
        <v>182</v>
      </c>
      <c r="H574" s="212">
        <v>12</v>
      </c>
      <c r="I574" s="213"/>
      <c r="J574" s="213"/>
      <c r="K574" s="214">
        <f>ROUND(P574*H574,2)</f>
        <v>0</v>
      </c>
      <c r="L574" s="210" t="s">
        <v>152</v>
      </c>
      <c r="M574" s="41"/>
      <c r="N574" s="215" t="s">
        <v>20</v>
      </c>
      <c r="O574" s="216" t="s">
        <v>48</v>
      </c>
      <c r="P574" s="217">
        <f>I574+J574</f>
        <v>0</v>
      </c>
      <c r="Q574" s="217">
        <f>ROUND(I574*H574,2)</f>
        <v>0</v>
      </c>
      <c r="R574" s="217">
        <f>ROUND(J574*H574,2)</f>
        <v>0</v>
      </c>
      <c r="S574" s="81"/>
      <c r="T574" s="218">
        <f>S574*H574</f>
        <v>0</v>
      </c>
      <c r="U574" s="218">
        <v>0</v>
      </c>
      <c r="V574" s="218">
        <f>U574*H574</f>
        <v>0</v>
      </c>
      <c r="W574" s="218">
        <v>0</v>
      </c>
      <c r="X574" s="219">
        <f>W574*H574</f>
        <v>0</v>
      </c>
      <c r="AR574" s="220" t="s">
        <v>446</v>
      </c>
      <c r="AT574" s="220" t="s">
        <v>148</v>
      </c>
      <c r="AU574" s="220" t="s">
        <v>153</v>
      </c>
      <c r="AY574" s="15" t="s">
        <v>145</v>
      </c>
      <c r="BE574" s="221">
        <f>IF(O574="základní",K574,0)</f>
        <v>0</v>
      </c>
      <c r="BF574" s="221">
        <f>IF(O574="snížená",K574,0)</f>
        <v>0</v>
      </c>
      <c r="BG574" s="221">
        <f>IF(O574="zákl. přenesená",K574,0)</f>
        <v>0</v>
      </c>
      <c r="BH574" s="221">
        <f>IF(O574="sníž. přenesená",K574,0)</f>
        <v>0</v>
      </c>
      <c r="BI574" s="221">
        <f>IF(O574="nulová",K574,0)</f>
        <v>0</v>
      </c>
      <c r="BJ574" s="15" t="s">
        <v>153</v>
      </c>
      <c r="BK574" s="221">
        <f>ROUND(P574*H574,2)</f>
        <v>0</v>
      </c>
      <c r="BL574" s="15" t="s">
        <v>446</v>
      </c>
      <c r="BM574" s="220" t="s">
        <v>1240</v>
      </c>
    </row>
    <row r="575" s="1" customFormat="1">
      <c r="B575" s="36"/>
      <c r="C575" s="37"/>
      <c r="D575" s="222" t="s">
        <v>155</v>
      </c>
      <c r="E575" s="37"/>
      <c r="F575" s="223" t="s">
        <v>1241</v>
      </c>
      <c r="G575" s="37"/>
      <c r="H575" s="37"/>
      <c r="I575" s="128"/>
      <c r="J575" s="128"/>
      <c r="K575" s="37"/>
      <c r="L575" s="37"/>
      <c r="M575" s="41"/>
      <c r="N575" s="224"/>
      <c r="O575" s="81"/>
      <c r="P575" s="81"/>
      <c r="Q575" s="81"/>
      <c r="R575" s="81"/>
      <c r="S575" s="81"/>
      <c r="T575" s="81"/>
      <c r="U575" s="81"/>
      <c r="V575" s="81"/>
      <c r="W575" s="81"/>
      <c r="X575" s="82"/>
      <c r="AT575" s="15" t="s">
        <v>155</v>
      </c>
      <c r="AU575" s="15" t="s">
        <v>153</v>
      </c>
    </row>
    <row r="576" s="1" customFormat="1" ht="24" customHeight="1">
      <c r="B576" s="36"/>
      <c r="C576" s="208" t="s">
        <v>1242</v>
      </c>
      <c r="D576" s="208" t="s">
        <v>148</v>
      </c>
      <c r="E576" s="209" t="s">
        <v>1243</v>
      </c>
      <c r="F576" s="210" t="s">
        <v>1244</v>
      </c>
      <c r="G576" s="211" t="s">
        <v>182</v>
      </c>
      <c r="H576" s="212">
        <v>8</v>
      </c>
      <c r="I576" s="213"/>
      <c r="J576" s="213"/>
      <c r="K576" s="214">
        <f>ROUND(P576*H576,2)</f>
        <v>0</v>
      </c>
      <c r="L576" s="210" t="s">
        <v>152</v>
      </c>
      <c r="M576" s="41"/>
      <c r="N576" s="215" t="s">
        <v>20</v>
      </c>
      <c r="O576" s="216" t="s">
        <v>48</v>
      </c>
      <c r="P576" s="217">
        <f>I576+J576</f>
        <v>0</v>
      </c>
      <c r="Q576" s="217">
        <f>ROUND(I576*H576,2)</f>
        <v>0</v>
      </c>
      <c r="R576" s="217">
        <f>ROUND(J576*H576,2)</f>
        <v>0</v>
      </c>
      <c r="S576" s="81"/>
      <c r="T576" s="218">
        <f>S576*H576</f>
        <v>0</v>
      </c>
      <c r="U576" s="218">
        <v>0</v>
      </c>
      <c r="V576" s="218">
        <f>U576*H576</f>
        <v>0</v>
      </c>
      <c r="W576" s="218">
        <v>0</v>
      </c>
      <c r="X576" s="219">
        <f>W576*H576</f>
        <v>0</v>
      </c>
      <c r="AR576" s="220" t="s">
        <v>446</v>
      </c>
      <c r="AT576" s="220" t="s">
        <v>148</v>
      </c>
      <c r="AU576" s="220" t="s">
        <v>153</v>
      </c>
      <c r="AY576" s="15" t="s">
        <v>145</v>
      </c>
      <c r="BE576" s="221">
        <f>IF(O576="základní",K576,0)</f>
        <v>0</v>
      </c>
      <c r="BF576" s="221">
        <f>IF(O576="snížená",K576,0)</f>
        <v>0</v>
      </c>
      <c r="BG576" s="221">
        <f>IF(O576="zákl. přenesená",K576,0)</f>
        <v>0</v>
      </c>
      <c r="BH576" s="221">
        <f>IF(O576="sníž. přenesená",K576,0)</f>
        <v>0</v>
      </c>
      <c r="BI576" s="221">
        <f>IF(O576="nulová",K576,0)</f>
        <v>0</v>
      </c>
      <c r="BJ576" s="15" t="s">
        <v>153</v>
      </c>
      <c r="BK576" s="221">
        <f>ROUND(P576*H576,2)</f>
        <v>0</v>
      </c>
      <c r="BL576" s="15" t="s">
        <v>446</v>
      </c>
      <c r="BM576" s="220" t="s">
        <v>1245</v>
      </c>
    </row>
    <row r="577" s="1" customFormat="1">
      <c r="B577" s="36"/>
      <c r="C577" s="37"/>
      <c r="D577" s="222" t="s">
        <v>155</v>
      </c>
      <c r="E577" s="37"/>
      <c r="F577" s="223" t="s">
        <v>1246</v>
      </c>
      <c r="G577" s="37"/>
      <c r="H577" s="37"/>
      <c r="I577" s="128"/>
      <c r="J577" s="128"/>
      <c r="K577" s="37"/>
      <c r="L577" s="37"/>
      <c r="M577" s="41"/>
      <c r="N577" s="224"/>
      <c r="O577" s="81"/>
      <c r="P577" s="81"/>
      <c r="Q577" s="81"/>
      <c r="R577" s="81"/>
      <c r="S577" s="81"/>
      <c r="T577" s="81"/>
      <c r="U577" s="81"/>
      <c r="V577" s="81"/>
      <c r="W577" s="81"/>
      <c r="X577" s="82"/>
      <c r="AT577" s="15" t="s">
        <v>155</v>
      </c>
      <c r="AU577" s="15" t="s">
        <v>153</v>
      </c>
    </row>
    <row r="578" s="1" customFormat="1" ht="24" customHeight="1">
      <c r="B578" s="36"/>
      <c r="C578" s="208" t="s">
        <v>1247</v>
      </c>
      <c r="D578" s="208" t="s">
        <v>148</v>
      </c>
      <c r="E578" s="209" t="s">
        <v>1248</v>
      </c>
      <c r="F578" s="210" t="s">
        <v>1249</v>
      </c>
      <c r="G578" s="211" t="s">
        <v>182</v>
      </c>
      <c r="H578" s="212">
        <v>8</v>
      </c>
      <c r="I578" s="213"/>
      <c r="J578" s="213"/>
      <c r="K578" s="214">
        <f>ROUND(P578*H578,2)</f>
        <v>0</v>
      </c>
      <c r="L578" s="210" t="s">
        <v>152</v>
      </c>
      <c r="M578" s="41"/>
      <c r="N578" s="215" t="s">
        <v>20</v>
      </c>
      <c r="O578" s="216" t="s">
        <v>48</v>
      </c>
      <c r="P578" s="217">
        <f>I578+J578</f>
        <v>0</v>
      </c>
      <c r="Q578" s="217">
        <f>ROUND(I578*H578,2)</f>
        <v>0</v>
      </c>
      <c r="R578" s="217">
        <f>ROUND(J578*H578,2)</f>
        <v>0</v>
      </c>
      <c r="S578" s="81"/>
      <c r="T578" s="218">
        <f>S578*H578</f>
        <v>0</v>
      </c>
      <c r="U578" s="218">
        <v>0</v>
      </c>
      <c r="V578" s="218">
        <f>U578*H578</f>
        <v>0</v>
      </c>
      <c r="W578" s="218">
        <v>0</v>
      </c>
      <c r="X578" s="219">
        <f>W578*H578</f>
        <v>0</v>
      </c>
      <c r="AR578" s="220" t="s">
        <v>446</v>
      </c>
      <c r="AT578" s="220" t="s">
        <v>148</v>
      </c>
      <c r="AU578" s="220" t="s">
        <v>153</v>
      </c>
      <c r="AY578" s="15" t="s">
        <v>145</v>
      </c>
      <c r="BE578" s="221">
        <f>IF(O578="základní",K578,0)</f>
        <v>0</v>
      </c>
      <c r="BF578" s="221">
        <f>IF(O578="snížená",K578,0)</f>
        <v>0</v>
      </c>
      <c r="BG578" s="221">
        <f>IF(O578="zákl. přenesená",K578,0)</f>
        <v>0</v>
      </c>
      <c r="BH578" s="221">
        <f>IF(O578="sníž. přenesená",K578,0)</f>
        <v>0</v>
      </c>
      <c r="BI578" s="221">
        <f>IF(O578="nulová",K578,0)</f>
        <v>0</v>
      </c>
      <c r="BJ578" s="15" t="s">
        <v>153</v>
      </c>
      <c r="BK578" s="221">
        <f>ROUND(P578*H578,2)</f>
        <v>0</v>
      </c>
      <c r="BL578" s="15" t="s">
        <v>446</v>
      </c>
      <c r="BM578" s="220" t="s">
        <v>1250</v>
      </c>
    </row>
    <row r="579" s="1" customFormat="1">
      <c r="B579" s="36"/>
      <c r="C579" s="37"/>
      <c r="D579" s="222" t="s">
        <v>155</v>
      </c>
      <c r="E579" s="37"/>
      <c r="F579" s="223" t="s">
        <v>1251</v>
      </c>
      <c r="G579" s="37"/>
      <c r="H579" s="37"/>
      <c r="I579" s="128"/>
      <c r="J579" s="128"/>
      <c r="K579" s="37"/>
      <c r="L579" s="37"/>
      <c r="M579" s="41"/>
      <c r="N579" s="224"/>
      <c r="O579" s="81"/>
      <c r="P579" s="81"/>
      <c r="Q579" s="81"/>
      <c r="R579" s="81"/>
      <c r="S579" s="81"/>
      <c r="T579" s="81"/>
      <c r="U579" s="81"/>
      <c r="V579" s="81"/>
      <c r="W579" s="81"/>
      <c r="X579" s="82"/>
      <c r="AT579" s="15" t="s">
        <v>155</v>
      </c>
      <c r="AU579" s="15" t="s">
        <v>153</v>
      </c>
    </row>
    <row r="580" s="1" customFormat="1" ht="24" customHeight="1">
      <c r="B580" s="36"/>
      <c r="C580" s="208" t="s">
        <v>1252</v>
      </c>
      <c r="D580" s="208" t="s">
        <v>148</v>
      </c>
      <c r="E580" s="209" t="s">
        <v>1253</v>
      </c>
      <c r="F580" s="210" t="s">
        <v>1254</v>
      </c>
      <c r="G580" s="211" t="s">
        <v>182</v>
      </c>
      <c r="H580" s="212">
        <v>4</v>
      </c>
      <c r="I580" s="213"/>
      <c r="J580" s="213"/>
      <c r="K580" s="214">
        <f>ROUND(P580*H580,2)</f>
        <v>0</v>
      </c>
      <c r="L580" s="210" t="s">
        <v>152</v>
      </c>
      <c r="M580" s="41"/>
      <c r="N580" s="215" t="s">
        <v>20</v>
      </c>
      <c r="O580" s="216" t="s">
        <v>48</v>
      </c>
      <c r="P580" s="217">
        <f>I580+J580</f>
        <v>0</v>
      </c>
      <c r="Q580" s="217">
        <f>ROUND(I580*H580,2)</f>
        <v>0</v>
      </c>
      <c r="R580" s="217">
        <f>ROUND(J580*H580,2)</f>
        <v>0</v>
      </c>
      <c r="S580" s="81"/>
      <c r="T580" s="218">
        <f>S580*H580</f>
        <v>0</v>
      </c>
      <c r="U580" s="218">
        <v>0</v>
      </c>
      <c r="V580" s="218">
        <f>U580*H580</f>
        <v>0</v>
      </c>
      <c r="W580" s="218">
        <v>0</v>
      </c>
      <c r="X580" s="219">
        <f>W580*H580</f>
        <v>0</v>
      </c>
      <c r="AR580" s="220" t="s">
        <v>446</v>
      </c>
      <c r="AT580" s="220" t="s">
        <v>148</v>
      </c>
      <c r="AU580" s="220" t="s">
        <v>153</v>
      </c>
      <c r="AY580" s="15" t="s">
        <v>145</v>
      </c>
      <c r="BE580" s="221">
        <f>IF(O580="základní",K580,0)</f>
        <v>0</v>
      </c>
      <c r="BF580" s="221">
        <f>IF(O580="snížená",K580,0)</f>
        <v>0</v>
      </c>
      <c r="BG580" s="221">
        <f>IF(O580="zákl. přenesená",K580,0)</f>
        <v>0</v>
      </c>
      <c r="BH580" s="221">
        <f>IF(O580="sníž. přenesená",K580,0)</f>
        <v>0</v>
      </c>
      <c r="BI580" s="221">
        <f>IF(O580="nulová",K580,0)</f>
        <v>0</v>
      </c>
      <c r="BJ580" s="15" t="s">
        <v>153</v>
      </c>
      <c r="BK580" s="221">
        <f>ROUND(P580*H580,2)</f>
        <v>0</v>
      </c>
      <c r="BL580" s="15" t="s">
        <v>446</v>
      </c>
      <c r="BM580" s="220" t="s">
        <v>1255</v>
      </c>
    </row>
    <row r="581" s="1" customFormat="1">
      <c r="B581" s="36"/>
      <c r="C581" s="37"/>
      <c r="D581" s="222" t="s">
        <v>155</v>
      </c>
      <c r="E581" s="37"/>
      <c r="F581" s="223" t="s">
        <v>1256</v>
      </c>
      <c r="G581" s="37"/>
      <c r="H581" s="37"/>
      <c r="I581" s="128"/>
      <c r="J581" s="128"/>
      <c r="K581" s="37"/>
      <c r="L581" s="37"/>
      <c r="M581" s="41"/>
      <c r="N581" s="224"/>
      <c r="O581" s="81"/>
      <c r="P581" s="81"/>
      <c r="Q581" s="81"/>
      <c r="R581" s="81"/>
      <c r="S581" s="81"/>
      <c r="T581" s="81"/>
      <c r="U581" s="81"/>
      <c r="V581" s="81"/>
      <c r="W581" s="81"/>
      <c r="X581" s="82"/>
      <c r="AT581" s="15" t="s">
        <v>155</v>
      </c>
      <c r="AU581" s="15" t="s">
        <v>153</v>
      </c>
    </row>
    <row r="582" s="1" customFormat="1" ht="24" customHeight="1">
      <c r="B582" s="36"/>
      <c r="C582" s="208" t="s">
        <v>1257</v>
      </c>
      <c r="D582" s="208" t="s">
        <v>148</v>
      </c>
      <c r="E582" s="209" t="s">
        <v>1258</v>
      </c>
      <c r="F582" s="210" t="s">
        <v>1259</v>
      </c>
      <c r="G582" s="211" t="s">
        <v>182</v>
      </c>
      <c r="H582" s="212">
        <v>10</v>
      </c>
      <c r="I582" s="213"/>
      <c r="J582" s="213"/>
      <c r="K582" s="214">
        <f>ROUND(P582*H582,2)</f>
        <v>0</v>
      </c>
      <c r="L582" s="210" t="s">
        <v>152</v>
      </c>
      <c r="M582" s="41"/>
      <c r="N582" s="215" t="s">
        <v>20</v>
      </c>
      <c r="O582" s="216" t="s">
        <v>48</v>
      </c>
      <c r="P582" s="217">
        <f>I582+J582</f>
        <v>0</v>
      </c>
      <c r="Q582" s="217">
        <f>ROUND(I582*H582,2)</f>
        <v>0</v>
      </c>
      <c r="R582" s="217">
        <f>ROUND(J582*H582,2)</f>
        <v>0</v>
      </c>
      <c r="S582" s="81"/>
      <c r="T582" s="218">
        <f>S582*H582</f>
        <v>0</v>
      </c>
      <c r="U582" s="218">
        <v>0</v>
      </c>
      <c r="V582" s="218">
        <f>U582*H582</f>
        <v>0</v>
      </c>
      <c r="W582" s="218">
        <v>0</v>
      </c>
      <c r="X582" s="219">
        <f>W582*H582</f>
        <v>0</v>
      </c>
      <c r="AR582" s="220" t="s">
        <v>446</v>
      </c>
      <c r="AT582" s="220" t="s">
        <v>148</v>
      </c>
      <c r="AU582" s="220" t="s">
        <v>153</v>
      </c>
      <c r="AY582" s="15" t="s">
        <v>145</v>
      </c>
      <c r="BE582" s="221">
        <f>IF(O582="základní",K582,0)</f>
        <v>0</v>
      </c>
      <c r="BF582" s="221">
        <f>IF(O582="snížená",K582,0)</f>
        <v>0</v>
      </c>
      <c r="BG582" s="221">
        <f>IF(O582="zákl. přenesená",K582,0)</f>
        <v>0</v>
      </c>
      <c r="BH582" s="221">
        <f>IF(O582="sníž. přenesená",K582,0)</f>
        <v>0</v>
      </c>
      <c r="BI582" s="221">
        <f>IF(O582="nulová",K582,0)</f>
        <v>0</v>
      </c>
      <c r="BJ582" s="15" t="s">
        <v>153</v>
      </c>
      <c r="BK582" s="221">
        <f>ROUND(P582*H582,2)</f>
        <v>0</v>
      </c>
      <c r="BL582" s="15" t="s">
        <v>446</v>
      </c>
      <c r="BM582" s="220" t="s">
        <v>1260</v>
      </c>
    </row>
    <row r="583" s="1" customFormat="1">
      <c r="B583" s="36"/>
      <c r="C583" s="37"/>
      <c r="D583" s="222" t="s">
        <v>155</v>
      </c>
      <c r="E583" s="37"/>
      <c r="F583" s="223" t="s">
        <v>1261</v>
      </c>
      <c r="G583" s="37"/>
      <c r="H583" s="37"/>
      <c r="I583" s="128"/>
      <c r="J583" s="128"/>
      <c r="K583" s="37"/>
      <c r="L583" s="37"/>
      <c r="M583" s="41"/>
      <c r="N583" s="224"/>
      <c r="O583" s="81"/>
      <c r="P583" s="81"/>
      <c r="Q583" s="81"/>
      <c r="R583" s="81"/>
      <c r="S583" s="81"/>
      <c r="T583" s="81"/>
      <c r="U583" s="81"/>
      <c r="V583" s="81"/>
      <c r="W583" s="81"/>
      <c r="X583" s="82"/>
      <c r="AT583" s="15" t="s">
        <v>155</v>
      </c>
      <c r="AU583" s="15" t="s">
        <v>153</v>
      </c>
    </row>
    <row r="584" s="1" customFormat="1" ht="24" customHeight="1">
      <c r="B584" s="36"/>
      <c r="C584" s="225" t="s">
        <v>1262</v>
      </c>
      <c r="D584" s="225" t="s">
        <v>185</v>
      </c>
      <c r="E584" s="226" t="s">
        <v>1263</v>
      </c>
      <c r="F584" s="227" t="s">
        <v>1264</v>
      </c>
      <c r="G584" s="228" t="s">
        <v>251</v>
      </c>
      <c r="H584" s="229">
        <v>8.5500000000000007</v>
      </c>
      <c r="I584" s="230"/>
      <c r="J584" s="231"/>
      <c r="K584" s="232">
        <f>ROUND(P584*H584,2)</f>
        <v>0</v>
      </c>
      <c r="L584" s="227" t="s">
        <v>152</v>
      </c>
      <c r="M584" s="233"/>
      <c r="N584" s="234" t="s">
        <v>20</v>
      </c>
      <c r="O584" s="216" t="s">
        <v>48</v>
      </c>
      <c r="P584" s="217">
        <f>I584+J584</f>
        <v>0</v>
      </c>
      <c r="Q584" s="217">
        <f>ROUND(I584*H584,2)</f>
        <v>0</v>
      </c>
      <c r="R584" s="217">
        <f>ROUND(J584*H584,2)</f>
        <v>0</v>
      </c>
      <c r="S584" s="81"/>
      <c r="T584" s="218">
        <f>S584*H584</f>
        <v>0</v>
      </c>
      <c r="U584" s="218">
        <v>0.0020999999999999999</v>
      </c>
      <c r="V584" s="218">
        <f>U584*H584</f>
        <v>0.017954999999999999</v>
      </c>
      <c r="W584" s="218">
        <v>0</v>
      </c>
      <c r="X584" s="219">
        <f>W584*H584</f>
        <v>0</v>
      </c>
      <c r="AR584" s="220" t="s">
        <v>379</v>
      </c>
      <c r="AT584" s="220" t="s">
        <v>185</v>
      </c>
      <c r="AU584" s="220" t="s">
        <v>153</v>
      </c>
      <c r="AY584" s="15" t="s">
        <v>145</v>
      </c>
      <c r="BE584" s="221">
        <f>IF(O584="základní",K584,0)</f>
        <v>0</v>
      </c>
      <c r="BF584" s="221">
        <f>IF(O584="snížená",K584,0)</f>
        <v>0</v>
      </c>
      <c r="BG584" s="221">
        <f>IF(O584="zákl. přenesená",K584,0)</f>
        <v>0</v>
      </c>
      <c r="BH584" s="221">
        <f>IF(O584="sníž. přenesená",K584,0)</f>
        <v>0</v>
      </c>
      <c r="BI584" s="221">
        <f>IF(O584="nulová",K584,0)</f>
        <v>0</v>
      </c>
      <c r="BJ584" s="15" t="s">
        <v>153</v>
      </c>
      <c r="BK584" s="221">
        <f>ROUND(P584*H584,2)</f>
        <v>0</v>
      </c>
      <c r="BL584" s="15" t="s">
        <v>446</v>
      </c>
      <c r="BM584" s="220" t="s">
        <v>1265</v>
      </c>
    </row>
    <row r="585" s="1" customFormat="1">
      <c r="B585" s="36"/>
      <c r="C585" s="37"/>
      <c r="D585" s="222" t="s">
        <v>155</v>
      </c>
      <c r="E585" s="37"/>
      <c r="F585" s="223" t="s">
        <v>1266</v>
      </c>
      <c r="G585" s="37"/>
      <c r="H585" s="37"/>
      <c r="I585" s="128"/>
      <c r="J585" s="128"/>
      <c r="K585" s="37"/>
      <c r="L585" s="37"/>
      <c r="M585" s="41"/>
      <c r="N585" s="224"/>
      <c r="O585" s="81"/>
      <c r="P585" s="81"/>
      <c r="Q585" s="81"/>
      <c r="R585" s="81"/>
      <c r="S585" s="81"/>
      <c r="T585" s="81"/>
      <c r="U585" s="81"/>
      <c r="V585" s="81"/>
      <c r="W585" s="81"/>
      <c r="X585" s="82"/>
      <c r="AT585" s="15" t="s">
        <v>155</v>
      </c>
      <c r="AU585" s="15" t="s">
        <v>153</v>
      </c>
    </row>
    <row r="586" s="1" customFormat="1" ht="24" customHeight="1">
      <c r="B586" s="36"/>
      <c r="C586" s="208" t="s">
        <v>1267</v>
      </c>
      <c r="D586" s="208" t="s">
        <v>148</v>
      </c>
      <c r="E586" s="209" t="s">
        <v>1268</v>
      </c>
      <c r="F586" s="210" t="s">
        <v>1269</v>
      </c>
      <c r="G586" s="211" t="s">
        <v>182</v>
      </c>
      <c r="H586" s="212">
        <v>9</v>
      </c>
      <c r="I586" s="213"/>
      <c r="J586" s="213"/>
      <c r="K586" s="214">
        <f>ROUND(P586*H586,2)</f>
        <v>0</v>
      </c>
      <c r="L586" s="210" t="s">
        <v>152</v>
      </c>
      <c r="M586" s="41"/>
      <c r="N586" s="215" t="s">
        <v>20</v>
      </c>
      <c r="O586" s="216" t="s">
        <v>48</v>
      </c>
      <c r="P586" s="217">
        <f>I586+J586</f>
        <v>0</v>
      </c>
      <c r="Q586" s="217">
        <f>ROUND(I586*H586,2)</f>
        <v>0</v>
      </c>
      <c r="R586" s="217">
        <f>ROUND(J586*H586,2)</f>
        <v>0</v>
      </c>
      <c r="S586" s="81"/>
      <c r="T586" s="218">
        <f>S586*H586</f>
        <v>0</v>
      </c>
      <c r="U586" s="218">
        <v>0</v>
      </c>
      <c r="V586" s="218">
        <f>U586*H586</f>
        <v>0</v>
      </c>
      <c r="W586" s="218">
        <v>0</v>
      </c>
      <c r="X586" s="219">
        <f>W586*H586</f>
        <v>0</v>
      </c>
      <c r="AR586" s="220" t="s">
        <v>446</v>
      </c>
      <c r="AT586" s="220" t="s">
        <v>148</v>
      </c>
      <c r="AU586" s="220" t="s">
        <v>153</v>
      </c>
      <c r="AY586" s="15" t="s">
        <v>145</v>
      </c>
      <c r="BE586" s="221">
        <f>IF(O586="základní",K586,0)</f>
        <v>0</v>
      </c>
      <c r="BF586" s="221">
        <f>IF(O586="snížená",K586,0)</f>
        <v>0</v>
      </c>
      <c r="BG586" s="221">
        <f>IF(O586="zákl. přenesená",K586,0)</f>
        <v>0</v>
      </c>
      <c r="BH586" s="221">
        <f>IF(O586="sníž. přenesená",K586,0)</f>
        <v>0</v>
      </c>
      <c r="BI586" s="221">
        <f>IF(O586="nulová",K586,0)</f>
        <v>0</v>
      </c>
      <c r="BJ586" s="15" t="s">
        <v>153</v>
      </c>
      <c r="BK586" s="221">
        <f>ROUND(P586*H586,2)</f>
        <v>0</v>
      </c>
      <c r="BL586" s="15" t="s">
        <v>446</v>
      </c>
      <c r="BM586" s="220" t="s">
        <v>1270</v>
      </c>
    </row>
    <row r="587" s="1" customFormat="1">
      <c r="B587" s="36"/>
      <c r="C587" s="37"/>
      <c r="D587" s="222" t="s">
        <v>155</v>
      </c>
      <c r="E587" s="37"/>
      <c r="F587" s="223" t="s">
        <v>1271</v>
      </c>
      <c r="G587" s="37"/>
      <c r="H587" s="37"/>
      <c r="I587" s="128"/>
      <c r="J587" s="128"/>
      <c r="K587" s="37"/>
      <c r="L587" s="37"/>
      <c r="M587" s="41"/>
      <c r="N587" s="224"/>
      <c r="O587" s="81"/>
      <c r="P587" s="81"/>
      <c r="Q587" s="81"/>
      <c r="R587" s="81"/>
      <c r="S587" s="81"/>
      <c r="T587" s="81"/>
      <c r="U587" s="81"/>
      <c r="V587" s="81"/>
      <c r="W587" s="81"/>
      <c r="X587" s="82"/>
      <c r="AT587" s="15" t="s">
        <v>155</v>
      </c>
      <c r="AU587" s="15" t="s">
        <v>153</v>
      </c>
    </row>
    <row r="588" s="1" customFormat="1" ht="24" customHeight="1">
      <c r="B588" s="36"/>
      <c r="C588" s="225" t="s">
        <v>1272</v>
      </c>
      <c r="D588" s="225" t="s">
        <v>185</v>
      </c>
      <c r="E588" s="226" t="s">
        <v>1263</v>
      </c>
      <c r="F588" s="227" t="s">
        <v>1264</v>
      </c>
      <c r="G588" s="228" t="s">
        <v>251</v>
      </c>
      <c r="H588" s="229">
        <v>10.800000000000001</v>
      </c>
      <c r="I588" s="230"/>
      <c r="J588" s="231"/>
      <c r="K588" s="232">
        <f>ROUND(P588*H588,2)</f>
        <v>0</v>
      </c>
      <c r="L588" s="227" t="s">
        <v>152</v>
      </c>
      <c r="M588" s="233"/>
      <c r="N588" s="234" t="s">
        <v>20</v>
      </c>
      <c r="O588" s="216" t="s">
        <v>48</v>
      </c>
      <c r="P588" s="217">
        <f>I588+J588</f>
        <v>0</v>
      </c>
      <c r="Q588" s="217">
        <f>ROUND(I588*H588,2)</f>
        <v>0</v>
      </c>
      <c r="R588" s="217">
        <f>ROUND(J588*H588,2)</f>
        <v>0</v>
      </c>
      <c r="S588" s="81"/>
      <c r="T588" s="218">
        <f>S588*H588</f>
        <v>0</v>
      </c>
      <c r="U588" s="218">
        <v>0.0020999999999999999</v>
      </c>
      <c r="V588" s="218">
        <f>U588*H588</f>
        <v>0.022679999999999999</v>
      </c>
      <c r="W588" s="218">
        <v>0</v>
      </c>
      <c r="X588" s="219">
        <f>W588*H588</f>
        <v>0</v>
      </c>
      <c r="AR588" s="220" t="s">
        <v>379</v>
      </c>
      <c r="AT588" s="220" t="s">
        <v>185</v>
      </c>
      <c r="AU588" s="220" t="s">
        <v>153</v>
      </c>
      <c r="AY588" s="15" t="s">
        <v>145</v>
      </c>
      <c r="BE588" s="221">
        <f>IF(O588="základní",K588,0)</f>
        <v>0</v>
      </c>
      <c r="BF588" s="221">
        <f>IF(O588="snížená",K588,0)</f>
        <v>0</v>
      </c>
      <c r="BG588" s="221">
        <f>IF(O588="zákl. přenesená",K588,0)</f>
        <v>0</v>
      </c>
      <c r="BH588" s="221">
        <f>IF(O588="sníž. přenesená",K588,0)</f>
        <v>0</v>
      </c>
      <c r="BI588" s="221">
        <f>IF(O588="nulová",K588,0)</f>
        <v>0</v>
      </c>
      <c r="BJ588" s="15" t="s">
        <v>153</v>
      </c>
      <c r="BK588" s="221">
        <f>ROUND(P588*H588,2)</f>
        <v>0</v>
      </c>
      <c r="BL588" s="15" t="s">
        <v>446</v>
      </c>
      <c r="BM588" s="220" t="s">
        <v>1273</v>
      </c>
    </row>
    <row r="589" s="1" customFormat="1">
      <c r="B589" s="36"/>
      <c r="C589" s="37"/>
      <c r="D589" s="222" t="s">
        <v>155</v>
      </c>
      <c r="E589" s="37"/>
      <c r="F589" s="223" t="s">
        <v>1266</v>
      </c>
      <c r="G589" s="37"/>
      <c r="H589" s="37"/>
      <c r="I589" s="128"/>
      <c r="J589" s="128"/>
      <c r="K589" s="37"/>
      <c r="L589" s="37"/>
      <c r="M589" s="41"/>
      <c r="N589" s="224"/>
      <c r="O589" s="81"/>
      <c r="P589" s="81"/>
      <c r="Q589" s="81"/>
      <c r="R589" s="81"/>
      <c r="S589" s="81"/>
      <c r="T589" s="81"/>
      <c r="U589" s="81"/>
      <c r="V589" s="81"/>
      <c r="W589" s="81"/>
      <c r="X589" s="82"/>
      <c r="AT589" s="15" t="s">
        <v>155</v>
      </c>
      <c r="AU589" s="15" t="s">
        <v>153</v>
      </c>
    </row>
    <row r="590" s="1" customFormat="1" ht="24" customHeight="1">
      <c r="B590" s="36"/>
      <c r="C590" s="208" t="s">
        <v>1274</v>
      </c>
      <c r="D590" s="208" t="s">
        <v>148</v>
      </c>
      <c r="E590" s="209" t="s">
        <v>1275</v>
      </c>
      <c r="F590" s="210" t="s">
        <v>1276</v>
      </c>
      <c r="G590" s="211" t="s">
        <v>182</v>
      </c>
      <c r="H590" s="212">
        <v>7</v>
      </c>
      <c r="I590" s="213"/>
      <c r="J590" s="213"/>
      <c r="K590" s="214">
        <f>ROUND(P590*H590,2)</f>
        <v>0</v>
      </c>
      <c r="L590" s="210" t="s">
        <v>152</v>
      </c>
      <c r="M590" s="41"/>
      <c r="N590" s="215" t="s">
        <v>20</v>
      </c>
      <c r="O590" s="216" t="s">
        <v>48</v>
      </c>
      <c r="P590" s="217">
        <f>I590+J590</f>
        <v>0</v>
      </c>
      <c r="Q590" s="217">
        <f>ROUND(I590*H590,2)</f>
        <v>0</v>
      </c>
      <c r="R590" s="217">
        <f>ROUND(J590*H590,2)</f>
        <v>0</v>
      </c>
      <c r="S590" s="81"/>
      <c r="T590" s="218">
        <f>S590*H590</f>
        <v>0</v>
      </c>
      <c r="U590" s="218">
        <v>0</v>
      </c>
      <c r="V590" s="218">
        <f>U590*H590</f>
        <v>0</v>
      </c>
      <c r="W590" s="218">
        <v>0</v>
      </c>
      <c r="X590" s="219">
        <f>W590*H590</f>
        <v>0</v>
      </c>
      <c r="AR590" s="220" t="s">
        <v>446</v>
      </c>
      <c r="AT590" s="220" t="s">
        <v>148</v>
      </c>
      <c r="AU590" s="220" t="s">
        <v>153</v>
      </c>
      <c r="AY590" s="15" t="s">
        <v>145</v>
      </c>
      <c r="BE590" s="221">
        <f>IF(O590="základní",K590,0)</f>
        <v>0</v>
      </c>
      <c r="BF590" s="221">
        <f>IF(O590="snížená",K590,0)</f>
        <v>0</v>
      </c>
      <c r="BG590" s="221">
        <f>IF(O590="zákl. přenesená",K590,0)</f>
        <v>0</v>
      </c>
      <c r="BH590" s="221">
        <f>IF(O590="sníž. přenesená",K590,0)</f>
        <v>0</v>
      </c>
      <c r="BI590" s="221">
        <f>IF(O590="nulová",K590,0)</f>
        <v>0</v>
      </c>
      <c r="BJ590" s="15" t="s">
        <v>153</v>
      </c>
      <c r="BK590" s="221">
        <f>ROUND(P590*H590,2)</f>
        <v>0</v>
      </c>
      <c r="BL590" s="15" t="s">
        <v>446</v>
      </c>
      <c r="BM590" s="220" t="s">
        <v>1277</v>
      </c>
    </row>
    <row r="591" s="1" customFormat="1">
      <c r="B591" s="36"/>
      <c r="C591" s="37"/>
      <c r="D591" s="222" t="s">
        <v>155</v>
      </c>
      <c r="E591" s="37"/>
      <c r="F591" s="223" t="s">
        <v>1278</v>
      </c>
      <c r="G591" s="37"/>
      <c r="H591" s="37"/>
      <c r="I591" s="128"/>
      <c r="J591" s="128"/>
      <c r="K591" s="37"/>
      <c r="L591" s="37"/>
      <c r="M591" s="41"/>
      <c r="N591" s="224"/>
      <c r="O591" s="81"/>
      <c r="P591" s="81"/>
      <c r="Q591" s="81"/>
      <c r="R591" s="81"/>
      <c r="S591" s="81"/>
      <c r="T591" s="81"/>
      <c r="U591" s="81"/>
      <c r="V591" s="81"/>
      <c r="W591" s="81"/>
      <c r="X591" s="82"/>
      <c r="AT591" s="15" t="s">
        <v>155</v>
      </c>
      <c r="AU591" s="15" t="s">
        <v>153</v>
      </c>
    </row>
    <row r="592" s="1" customFormat="1" ht="24" customHeight="1">
      <c r="B592" s="36"/>
      <c r="C592" s="225" t="s">
        <v>1279</v>
      </c>
      <c r="D592" s="225" t="s">
        <v>185</v>
      </c>
      <c r="E592" s="226" t="s">
        <v>1280</v>
      </c>
      <c r="F592" s="227" t="s">
        <v>1281</v>
      </c>
      <c r="G592" s="228" t="s">
        <v>182</v>
      </c>
      <c r="H592" s="229">
        <v>7</v>
      </c>
      <c r="I592" s="230"/>
      <c r="J592" s="231"/>
      <c r="K592" s="232">
        <f>ROUND(P592*H592,2)</f>
        <v>0</v>
      </c>
      <c r="L592" s="227" t="s">
        <v>152</v>
      </c>
      <c r="M592" s="233"/>
      <c r="N592" s="234" t="s">
        <v>20</v>
      </c>
      <c r="O592" s="216" t="s">
        <v>48</v>
      </c>
      <c r="P592" s="217">
        <f>I592+J592</f>
        <v>0</v>
      </c>
      <c r="Q592" s="217">
        <f>ROUND(I592*H592,2)</f>
        <v>0</v>
      </c>
      <c r="R592" s="217">
        <f>ROUND(J592*H592,2)</f>
        <v>0</v>
      </c>
      <c r="S592" s="81"/>
      <c r="T592" s="218">
        <f>S592*H592</f>
        <v>0</v>
      </c>
      <c r="U592" s="218">
        <v>0.00092000000000000003</v>
      </c>
      <c r="V592" s="218">
        <f>U592*H592</f>
        <v>0.0064400000000000004</v>
      </c>
      <c r="W592" s="218">
        <v>0</v>
      </c>
      <c r="X592" s="219">
        <f>W592*H592</f>
        <v>0</v>
      </c>
      <c r="AR592" s="220" t="s">
        <v>379</v>
      </c>
      <c r="AT592" s="220" t="s">
        <v>185</v>
      </c>
      <c r="AU592" s="220" t="s">
        <v>153</v>
      </c>
      <c r="AY592" s="15" t="s">
        <v>145</v>
      </c>
      <c r="BE592" s="221">
        <f>IF(O592="základní",K592,0)</f>
        <v>0</v>
      </c>
      <c r="BF592" s="221">
        <f>IF(O592="snížená",K592,0)</f>
        <v>0</v>
      </c>
      <c r="BG592" s="221">
        <f>IF(O592="zákl. přenesená",K592,0)</f>
        <v>0</v>
      </c>
      <c r="BH592" s="221">
        <f>IF(O592="sníž. přenesená",K592,0)</f>
        <v>0</v>
      </c>
      <c r="BI592" s="221">
        <f>IF(O592="nulová",K592,0)</f>
        <v>0</v>
      </c>
      <c r="BJ592" s="15" t="s">
        <v>153</v>
      </c>
      <c r="BK592" s="221">
        <f>ROUND(P592*H592,2)</f>
        <v>0</v>
      </c>
      <c r="BL592" s="15" t="s">
        <v>446</v>
      </c>
      <c r="BM592" s="220" t="s">
        <v>1282</v>
      </c>
    </row>
    <row r="593" s="1" customFormat="1">
      <c r="B593" s="36"/>
      <c r="C593" s="37"/>
      <c r="D593" s="222" t="s">
        <v>155</v>
      </c>
      <c r="E593" s="37"/>
      <c r="F593" s="223" t="s">
        <v>1281</v>
      </c>
      <c r="G593" s="37"/>
      <c r="H593" s="37"/>
      <c r="I593" s="128"/>
      <c r="J593" s="128"/>
      <c r="K593" s="37"/>
      <c r="L593" s="37"/>
      <c r="M593" s="41"/>
      <c r="N593" s="224"/>
      <c r="O593" s="81"/>
      <c r="P593" s="81"/>
      <c r="Q593" s="81"/>
      <c r="R593" s="81"/>
      <c r="S593" s="81"/>
      <c r="T593" s="81"/>
      <c r="U593" s="81"/>
      <c r="V593" s="81"/>
      <c r="W593" s="81"/>
      <c r="X593" s="82"/>
      <c r="AT593" s="15" t="s">
        <v>155</v>
      </c>
      <c r="AU593" s="15" t="s">
        <v>153</v>
      </c>
    </row>
    <row r="594" s="1" customFormat="1" ht="24" customHeight="1">
      <c r="B594" s="36"/>
      <c r="C594" s="208" t="s">
        <v>1283</v>
      </c>
      <c r="D594" s="208" t="s">
        <v>148</v>
      </c>
      <c r="E594" s="209" t="s">
        <v>1284</v>
      </c>
      <c r="F594" s="210" t="s">
        <v>1285</v>
      </c>
      <c r="G594" s="211" t="s">
        <v>182</v>
      </c>
      <c r="H594" s="212">
        <v>12</v>
      </c>
      <c r="I594" s="213"/>
      <c r="J594" s="213"/>
      <c r="K594" s="214">
        <f>ROUND(P594*H594,2)</f>
        <v>0</v>
      </c>
      <c r="L594" s="210" t="s">
        <v>152</v>
      </c>
      <c r="M594" s="41"/>
      <c r="N594" s="215" t="s">
        <v>20</v>
      </c>
      <c r="O594" s="216" t="s">
        <v>48</v>
      </c>
      <c r="P594" s="217">
        <f>I594+J594</f>
        <v>0</v>
      </c>
      <c r="Q594" s="217">
        <f>ROUND(I594*H594,2)</f>
        <v>0</v>
      </c>
      <c r="R594" s="217">
        <f>ROUND(J594*H594,2)</f>
        <v>0</v>
      </c>
      <c r="S594" s="81"/>
      <c r="T594" s="218">
        <f>S594*H594</f>
        <v>0</v>
      </c>
      <c r="U594" s="218">
        <v>0</v>
      </c>
      <c r="V594" s="218">
        <f>U594*H594</f>
        <v>0</v>
      </c>
      <c r="W594" s="218">
        <v>0</v>
      </c>
      <c r="X594" s="219">
        <f>W594*H594</f>
        <v>0</v>
      </c>
      <c r="AR594" s="220" t="s">
        <v>446</v>
      </c>
      <c r="AT594" s="220" t="s">
        <v>148</v>
      </c>
      <c r="AU594" s="220" t="s">
        <v>153</v>
      </c>
      <c r="AY594" s="15" t="s">
        <v>145</v>
      </c>
      <c r="BE594" s="221">
        <f>IF(O594="základní",K594,0)</f>
        <v>0</v>
      </c>
      <c r="BF594" s="221">
        <f>IF(O594="snížená",K594,0)</f>
        <v>0</v>
      </c>
      <c r="BG594" s="221">
        <f>IF(O594="zákl. přenesená",K594,0)</f>
        <v>0</v>
      </c>
      <c r="BH594" s="221">
        <f>IF(O594="sníž. přenesená",K594,0)</f>
        <v>0</v>
      </c>
      <c r="BI594" s="221">
        <f>IF(O594="nulová",K594,0)</f>
        <v>0</v>
      </c>
      <c r="BJ594" s="15" t="s">
        <v>153</v>
      </c>
      <c r="BK594" s="221">
        <f>ROUND(P594*H594,2)</f>
        <v>0</v>
      </c>
      <c r="BL594" s="15" t="s">
        <v>446</v>
      </c>
      <c r="BM594" s="220" t="s">
        <v>1286</v>
      </c>
    </row>
    <row r="595" s="1" customFormat="1">
      <c r="B595" s="36"/>
      <c r="C595" s="37"/>
      <c r="D595" s="222" t="s">
        <v>155</v>
      </c>
      <c r="E595" s="37"/>
      <c r="F595" s="223" t="s">
        <v>1287</v>
      </c>
      <c r="G595" s="37"/>
      <c r="H595" s="37"/>
      <c r="I595" s="128"/>
      <c r="J595" s="128"/>
      <c r="K595" s="37"/>
      <c r="L595" s="37"/>
      <c r="M595" s="41"/>
      <c r="N595" s="224"/>
      <c r="O595" s="81"/>
      <c r="P595" s="81"/>
      <c r="Q595" s="81"/>
      <c r="R595" s="81"/>
      <c r="S595" s="81"/>
      <c r="T595" s="81"/>
      <c r="U595" s="81"/>
      <c r="V595" s="81"/>
      <c r="W595" s="81"/>
      <c r="X595" s="82"/>
      <c r="AT595" s="15" t="s">
        <v>155</v>
      </c>
      <c r="AU595" s="15" t="s">
        <v>153</v>
      </c>
    </row>
    <row r="596" s="1" customFormat="1" ht="24" customHeight="1">
      <c r="B596" s="36"/>
      <c r="C596" s="208" t="s">
        <v>1288</v>
      </c>
      <c r="D596" s="208" t="s">
        <v>148</v>
      </c>
      <c r="E596" s="209" t="s">
        <v>1289</v>
      </c>
      <c r="F596" s="210" t="s">
        <v>1290</v>
      </c>
      <c r="G596" s="211" t="s">
        <v>182</v>
      </c>
      <c r="H596" s="212">
        <v>12</v>
      </c>
      <c r="I596" s="213"/>
      <c r="J596" s="213"/>
      <c r="K596" s="214">
        <f>ROUND(P596*H596,2)</f>
        <v>0</v>
      </c>
      <c r="L596" s="210" t="s">
        <v>152</v>
      </c>
      <c r="M596" s="41"/>
      <c r="N596" s="215" t="s">
        <v>20</v>
      </c>
      <c r="O596" s="216" t="s">
        <v>48</v>
      </c>
      <c r="P596" s="217">
        <f>I596+J596</f>
        <v>0</v>
      </c>
      <c r="Q596" s="217">
        <f>ROUND(I596*H596,2)</f>
        <v>0</v>
      </c>
      <c r="R596" s="217">
        <f>ROUND(J596*H596,2)</f>
        <v>0</v>
      </c>
      <c r="S596" s="81"/>
      <c r="T596" s="218">
        <f>S596*H596</f>
        <v>0</v>
      </c>
      <c r="U596" s="218">
        <v>0</v>
      </c>
      <c r="V596" s="218">
        <f>U596*H596</f>
        <v>0</v>
      </c>
      <c r="W596" s="218">
        <v>0</v>
      </c>
      <c r="X596" s="219">
        <f>W596*H596</f>
        <v>0</v>
      </c>
      <c r="AR596" s="220" t="s">
        <v>446</v>
      </c>
      <c r="AT596" s="220" t="s">
        <v>148</v>
      </c>
      <c r="AU596" s="220" t="s">
        <v>153</v>
      </c>
      <c r="AY596" s="15" t="s">
        <v>145</v>
      </c>
      <c r="BE596" s="221">
        <f>IF(O596="základní",K596,0)</f>
        <v>0</v>
      </c>
      <c r="BF596" s="221">
        <f>IF(O596="snížená",K596,0)</f>
        <v>0</v>
      </c>
      <c r="BG596" s="221">
        <f>IF(O596="zákl. přenesená",K596,0)</f>
        <v>0</v>
      </c>
      <c r="BH596" s="221">
        <f>IF(O596="sníž. přenesená",K596,0)</f>
        <v>0</v>
      </c>
      <c r="BI596" s="221">
        <f>IF(O596="nulová",K596,0)</f>
        <v>0</v>
      </c>
      <c r="BJ596" s="15" t="s">
        <v>153</v>
      </c>
      <c r="BK596" s="221">
        <f>ROUND(P596*H596,2)</f>
        <v>0</v>
      </c>
      <c r="BL596" s="15" t="s">
        <v>446</v>
      </c>
      <c r="BM596" s="220" t="s">
        <v>1291</v>
      </c>
    </row>
    <row r="597" s="1" customFormat="1">
      <c r="B597" s="36"/>
      <c r="C597" s="37"/>
      <c r="D597" s="222" t="s">
        <v>155</v>
      </c>
      <c r="E597" s="37"/>
      <c r="F597" s="223" t="s">
        <v>1292</v>
      </c>
      <c r="G597" s="37"/>
      <c r="H597" s="37"/>
      <c r="I597" s="128"/>
      <c r="J597" s="128"/>
      <c r="K597" s="37"/>
      <c r="L597" s="37"/>
      <c r="M597" s="41"/>
      <c r="N597" s="224"/>
      <c r="O597" s="81"/>
      <c r="P597" s="81"/>
      <c r="Q597" s="81"/>
      <c r="R597" s="81"/>
      <c r="S597" s="81"/>
      <c r="T597" s="81"/>
      <c r="U597" s="81"/>
      <c r="V597" s="81"/>
      <c r="W597" s="81"/>
      <c r="X597" s="82"/>
      <c r="AT597" s="15" t="s">
        <v>155</v>
      </c>
      <c r="AU597" s="15" t="s">
        <v>153</v>
      </c>
    </row>
    <row r="598" s="1" customFormat="1" ht="24" customHeight="1">
      <c r="B598" s="36"/>
      <c r="C598" s="208" t="s">
        <v>1293</v>
      </c>
      <c r="D598" s="208" t="s">
        <v>148</v>
      </c>
      <c r="E598" s="209" t="s">
        <v>1294</v>
      </c>
      <c r="F598" s="210" t="s">
        <v>1295</v>
      </c>
      <c r="G598" s="211" t="s">
        <v>182</v>
      </c>
      <c r="H598" s="212">
        <v>6</v>
      </c>
      <c r="I598" s="213"/>
      <c r="J598" s="213"/>
      <c r="K598" s="214">
        <f>ROUND(P598*H598,2)</f>
        <v>0</v>
      </c>
      <c r="L598" s="210" t="s">
        <v>152</v>
      </c>
      <c r="M598" s="41"/>
      <c r="N598" s="215" t="s">
        <v>20</v>
      </c>
      <c r="O598" s="216" t="s">
        <v>48</v>
      </c>
      <c r="P598" s="217">
        <f>I598+J598</f>
        <v>0</v>
      </c>
      <c r="Q598" s="217">
        <f>ROUND(I598*H598,2)</f>
        <v>0</v>
      </c>
      <c r="R598" s="217">
        <f>ROUND(J598*H598,2)</f>
        <v>0</v>
      </c>
      <c r="S598" s="81"/>
      <c r="T598" s="218">
        <f>S598*H598</f>
        <v>0</v>
      </c>
      <c r="U598" s="218">
        <v>0</v>
      </c>
      <c r="V598" s="218">
        <f>U598*H598</f>
        <v>0</v>
      </c>
      <c r="W598" s="218">
        <v>0</v>
      </c>
      <c r="X598" s="219">
        <f>W598*H598</f>
        <v>0</v>
      </c>
      <c r="AR598" s="220" t="s">
        <v>446</v>
      </c>
      <c r="AT598" s="220" t="s">
        <v>148</v>
      </c>
      <c r="AU598" s="220" t="s">
        <v>153</v>
      </c>
      <c r="AY598" s="15" t="s">
        <v>145</v>
      </c>
      <c r="BE598" s="221">
        <f>IF(O598="základní",K598,0)</f>
        <v>0</v>
      </c>
      <c r="BF598" s="221">
        <f>IF(O598="snížená",K598,0)</f>
        <v>0</v>
      </c>
      <c r="BG598" s="221">
        <f>IF(O598="zákl. přenesená",K598,0)</f>
        <v>0</v>
      </c>
      <c r="BH598" s="221">
        <f>IF(O598="sníž. přenesená",K598,0)</f>
        <v>0</v>
      </c>
      <c r="BI598" s="221">
        <f>IF(O598="nulová",K598,0)</f>
        <v>0</v>
      </c>
      <c r="BJ598" s="15" t="s">
        <v>153</v>
      </c>
      <c r="BK598" s="221">
        <f>ROUND(P598*H598,2)</f>
        <v>0</v>
      </c>
      <c r="BL598" s="15" t="s">
        <v>446</v>
      </c>
      <c r="BM598" s="220" t="s">
        <v>1296</v>
      </c>
    </row>
    <row r="599" s="1" customFormat="1">
      <c r="B599" s="36"/>
      <c r="C599" s="37"/>
      <c r="D599" s="222" t="s">
        <v>155</v>
      </c>
      <c r="E599" s="37"/>
      <c r="F599" s="223" t="s">
        <v>1297</v>
      </c>
      <c r="G599" s="37"/>
      <c r="H599" s="37"/>
      <c r="I599" s="128"/>
      <c r="J599" s="128"/>
      <c r="K599" s="37"/>
      <c r="L599" s="37"/>
      <c r="M599" s="41"/>
      <c r="N599" s="224"/>
      <c r="O599" s="81"/>
      <c r="P599" s="81"/>
      <c r="Q599" s="81"/>
      <c r="R599" s="81"/>
      <c r="S599" s="81"/>
      <c r="T599" s="81"/>
      <c r="U599" s="81"/>
      <c r="V599" s="81"/>
      <c r="W599" s="81"/>
      <c r="X599" s="82"/>
      <c r="AT599" s="15" t="s">
        <v>155</v>
      </c>
      <c r="AU599" s="15" t="s">
        <v>153</v>
      </c>
    </row>
    <row r="600" s="1" customFormat="1" ht="24" customHeight="1">
      <c r="B600" s="36"/>
      <c r="C600" s="208" t="s">
        <v>1298</v>
      </c>
      <c r="D600" s="208" t="s">
        <v>148</v>
      </c>
      <c r="E600" s="209" t="s">
        <v>1299</v>
      </c>
      <c r="F600" s="210" t="s">
        <v>1300</v>
      </c>
      <c r="G600" s="211" t="s">
        <v>182</v>
      </c>
      <c r="H600" s="212">
        <v>6</v>
      </c>
      <c r="I600" s="213"/>
      <c r="J600" s="213"/>
      <c r="K600" s="214">
        <f>ROUND(P600*H600,2)</f>
        <v>0</v>
      </c>
      <c r="L600" s="210" t="s">
        <v>152</v>
      </c>
      <c r="M600" s="41"/>
      <c r="N600" s="215" t="s">
        <v>20</v>
      </c>
      <c r="O600" s="216" t="s">
        <v>48</v>
      </c>
      <c r="P600" s="217">
        <f>I600+J600</f>
        <v>0</v>
      </c>
      <c r="Q600" s="217">
        <f>ROUND(I600*H600,2)</f>
        <v>0</v>
      </c>
      <c r="R600" s="217">
        <f>ROUND(J600*H600,2)</f>
        <v>0</v>
      </c>
      <c r="S600" s="81"/>
      <c r="T600" s="218">
        <f>S600*H600</f>
        <v>0</v>
      </c>
      <c r="U600" s="218">
        <v>0</v>
      </c>
      <c r="V600" s="218">
        <f>U600*H600</f>
        <v>0</v>
      </c>
      <c r="W600" s="218">
        <v>0</v>
      </c>
      <c r="X600" s="219">
        <f>W600*H600</f>
        <v>0</v>
      </c>
      <c r="AR600" s="220" t="s">
        <v>446</v>
      </c>
      <c r="AT600" s="220" t="s">
        <v>148</v>
      </c>
      <c r="AU600" s="220" t="s">
        <v>153</v>
      </c>
      <c r="AY600" s="15" t="s">
        <v>145</v>
      </c>
      <c r="BE600" s="221">
        <f>IF(O600="základní",K600,0)</f>
        <v>0</v>
      </c>
      <c r="BF600" s="221">
        <f>IF(O600="snížená",K600,0)</f>
        <v>0</v>
      </c>
      <c r="BG600" s="221">
        <f>IF(O600="zákl. přenesená",K600,0)</f>
        <v>0</v>
      </c>
      <c r="BH600" s="221">
        <f>IF(O600="sníž. přenesená",K600,0)</f>
        <v>0</v>
      </c>
      <c r="BI600" s="221">
        <f>IF(O600="nulová",K600,0)</f>
        <v>0</v>
      </c>
      <c r="BJ600" s="15" t="s">
        <v>153</v>
      </c>
      <c r="BK600" s="221">
        <f>ROUND(P600*H600,2)</f>
        <v>0</v>
      </c>
      <c r="BL600" s="15" t="s">
        <v>446</v>
      </c>
      <c r="BM600" s="220" t="s">
        <v>1301</v>
      </c>
    </row>
    <row r="601" s="1" customFormat="1">
      <c r="B601" s="36"/>
      <c r="C601" s="37"/>
      <c r="D601" s="222" t="s">
        <v>155</v>
      </c>
      <c r="E601" s="37"/>
      <c r="F601" s="223" t="s">
        <v>1302</v>
      </c>
      <c r="G601" s="37"/>
      <c r="H601" s="37"/>
      <c r="I601" s="128"/>
      <c r="J601" s="128"/>
      <c r="K601" s="37"/>
      <c r="L601" s="37"/>
      <c r="M601" s="41"/>
      <c r="N601" s="224"/>
      <c r="O601" s="81"/>
      <c r="P601" s="81"/>
      <c r="Q601" s="81"/>
      <c r="R601" s="81"/>
      <c r="S601" s="81"/>
      <c r="T601" s="81"/>
      <c r="U601" s="81"/>
      <c r="V601" s="81"/>
      <c r="W601" s="81"/>
      <c r="X601" s="82"/>
      <c r="AT601" s="15" t="s">
        <v>155</v>
      </c>
      <c r="AU601" s="15" t="s">
        <v>153</v>
      </c>
    </row>
    <row r="602" s="1" customFormat="1" ht="24" customHeight="1">
      <c r="B602" s="36"/>
      <c r="C602" s="208" t="s">
        <v>1303</v>
      </c>
      <c r="D602" s="208" t="s">
        <v>148</v>
      </c>
      <c r="E602" s="209" t="s">
        <v>1304</v>
      </c>
      <c r="F602" s="210" t="s">
        <v>1305</v>
      </c>
      <c r="G602" s="211" t="s">
        <v>182</v>
      </c>
      <c r="H602" s="212">
        <v>7</v>
      </c>
      <c r="I602" s="213"/>
      <c r="J602" s="213"/>
      <c r="K602" s="214">
        <f>ROUND(P602*H602,2)</f>
        <v>0</v>
      </c>
      <c r="L602" s="210" t="s">
        <v>152</v>
      </c>
      <c r="M602" s="41"/>
      <c r="N602" s="215" t="s">
        <v>20</v>
      </c>
      <c r="O602" s="216" t="s">
        <v>48</v>
      </c>
      <c r="P602" s="217">
        <f>I602+J602</f>
        <v>0</v>
      </c>
      <c r="Q602" s="217">
        <f>ROUND(I602*H602,2)</f>
        <v>0</v>
      </c>
      <c r="R602" s="217">
        <f>ROUND(J602*H602,2)</f>
        <v>0</v>
      </c>
      <c r="S602" s="81"/>
      <c r="T602" s="218">
        <f>S602*H602</f>
        <v>0</v>
      </c>
      <c r="U602" s="218">
        <v>8.0000000000000007E-05</v>
      </c>
      <c r="V602" s="218">
        <f>U602*H602</f>
        <v>0.00056000000000000006</v>
      </c>
      <c r="W602" s="218">
        <v>0</v>
      </c>
      <c r="X602" s="219">
        <f>W602*H602</f>
        <v>0</v>
      </c>
      <c r="AR602" s="220" t="s">
        <v>446</v>
      </c>
      <c r="AT602" s="220" t="s">
        <v>148</v>
      </c>
      <c r="AU602" s="220" t="s">
        <v>153</v>
      </c>
      <c r="AY602" s="15" t="s">
        <v>145</v>
      </c>
      <c r="BE602" s="221">
        <f>IF(O602="základní",K602,0)</f>
        <v>0</v>
      </c>
      <c r="BF602" s="221">
        <f>IF(O602="snížená",K602,0)</f>
        <v>0</v>
      </c>
      <c r="BG602" s="221">
        <f>IF(O602="zákl. přenesená",K602,0)</f>
        <v>0</v>
      </c>
      <c r="BH602" s="221">
        <f>IF(O602="sníž. přenesená",K602,0)</f>
        <v>0</v>
      </c>
      <c r="BI602" s="221">
        <f>IF(O602="nulová",K602,0)</f>
        <v>0</v>
      </c>
      <c r="BJ602" s="15" t="s">
        <v>153</v>
      </c>
      <c r="BK602" s="221">
        <f>ROUND(P602*H602,2)</f>
        <v>0</v>
      </c>
      <c r="BL602" s="15" t="s">
        <v>446</v>
      </c>
      <c r="BM602" s="220" t="s">
        <v>1306</v>
      </c>
    </row>
    <row r="603" s="1" customFormat="1">
      <c r="B603" s="36"/>
      <c r="C603" s="37"/>
      <c r="D603" s="222" t="s">
        <v>155</v>
      </c>
      <c r="E603" s="37"/>
      <c r="F603" s="223" t="s">
        <v>1307</v>
      </c>
      <c r="G603" s="37"/>
      <c r="H603" s="37"/>
      <c r="I603" s="128"/>
      <c r="J603" s="128"/>
      <c r="K603" s="37"/>
      <c r="L603" s="37"/>
      <c r="M603" s="41"/>
      <c r="N603" s="224"/>
      <c r="O603" s="81"/>
      <c r="P603" s="81"/>
      <c r="Q603" s="81"/>
      <c r="R603" s="81"/>
      <c r="S603" s="81"/>
      <c r="T603" s="81"/>
      <c r="U603" s="81"/>
      <c r="V603" s="81"/>
      <c r="W603" s="81"/>
      <c r="X603" s="82"/>
      <c r="AT603" s="15" t="s">
        <v>155</v>
      </c>
      <c r="AU603" s="15" t="s">
        <v>153</v>
      </c>
    </row>
    <row r="604" s="1" customFormat="1" ht="24" customHeight="1">
      <c r="B604" s="36"/>
      <c r="C604" s="208" t="s">
        <v>1308</v>
      </c>
      <c r="D604" s="208" t="s">
        <v>148</v>
      </c>
      <c r="E604" s="209" t="s">
        <v>1309</v>
      </c>
      <c r="F604" s="210" t="s">
        <v>1310</v>
      </c>
      <c r="G604" s="211" t="s">
        <v>182</v>
      </c>
      <c r="H604" s="212">
        <v>6</v>
      </c>
      <c r="I604" s="213"/>
      <c r="J604" s="213"/>
      <c r="K604" s="214">
        <f>ROUND(P604*H604,2)</f>
        <v>0</v>
      </c>
      <c r="L604" s="210" t="s">
        <v>152</v>
      </c>
      <c r="M604" s="41"/>
      <c r="N604" s="215" t="s">
        <v>20</v>
      </c>
      <c r="O604" s="216" t="s">
        <v>48</v>
      </c>
      <c r="P604" s="217">
        <f>I604+J604</f>
        <v>0</v>
      </c>
      <c r="Q604" s="217">
        <f>ROUND(I604*H604,2)</f>
        <v>0</v>
      </c>
      <c r="R604" s="217">
        <f>ROUND(J604*H604,2)</f>
        <v>0</v>
      </c>
      <c r="S604" s="81"/>
      <c r="T604" s="218">
        <f>S604*H604</f>
        <v>0</v>
      </c>
      <c r="U604" s="218">
        <v>0</v>
      </c>
      <c r="V604" s="218">
        <f>U604*H604</f>
        <v>0</v>
      </c>
      <c r="W604" s="218">
        <v>0</v>
      </c>
      <c r="X604" s="219">
        <f>W604*H604</f>
        <v>0</v>
      </c>
      <c r="AR604" s="220" t="s">
        <v>446</v>
      </c>
      <c r="AT604" s="220" t="s">
        <v>148</v>
      </c>
      <c r="AU604" s="220" t="s">
        <v>153</v>
      </c>
      <c r="AY604" s="15" t="s">
        <v>145</v>
      </c>
      <c r="BE604" s="221">
        <f>IF(O604="základní",K604,0)</f>
        <v>0</v>
      </c>
      <c r="BF604" s="221">
        <f>IF(O604="snížená",K604,0)</f>
        <v>0</v>
      </c>
      <c r="BG604" s="221">
        <f>IF(O604="zákl. přenesená",K604,0)</f>
        <v>0</v>
      </c>
      <c r="BH604" s="221">
        <f>IF(O604="sníž. přenesená",K604,0)</f>
        <v>0</v>
      </c>
      <c r="BI604" s="221">
        <f>IF(O604="nulová",K604,0)</f>
        <v>0</v>
      </c>
      <c r="BJ604" s="15" t="s">
        <v>153</v>
      </c>
      <c r="BK604" s="221">
        <f>ROUND(P604*H604,2)</f>
        <v>0</v>
      </c>
      <c r="BL604" s="15" t="s">
        <v>446</v>
      </c>
      <c r="BM604" s="220" t="s">
        <v>1311</v>
      </c>
    </row>
    <row r="605" s="1" customFormat="1">
      <c r="B605" s="36"/>
      <c r="C605" s="37"/>
      <c r="D605" s="222" t="s">
        <v>155</v>
      </c>
      <c r="E605" s="37"/>
      <c r="F605" s="223" t="s">
        <v>1312</v>
      </c>
      <c r="G605" s="37"/>
      <c r="H605" s="37"/>
      <c r="I605" s="128"/>
      <c r="J605" s="128"/>
      <c r="K605" s="37"/>
      <c r="L605" s="37"/>
      <c r="M605" s="41"/>
      <c r="N605" s="224"/>
      <c r="O605" s="81"/>
      <c r="P605" s="81"/>
      <c r="Q605" s="81"/>
      <c r="R605" s="81"/>
      <c r="S605" s="81"/>
      <c r="T605" s="81"/>
      <c r="U605" s="81"/>
      <c r="V605" s="81"/>
      <c r="W605" s="81"/>
      <c r="X605" s="82"/>
      <c r="AT605" s="15" t="s">
        <v>155</v>
      </c>
      <c r="AU605" s="15" t="s">
        <v>153</v>
      </c>
    </row>
    <row r="606" s="1" customFormat="1" ht="24" customHeight="1">
      <c r="B606" s="36"/>
      <c r="C606" s="208" t="s">
        <v>1313</v>
      </c>
      <c r="D606" s="208" t="s">
        <v>148</v>
      </c>
      <c r="E606" s="209" t="s">
        <v>1314</v>
      </c>
      <c r="F606" s="210" t="s">
        <v>1315</v>
      </c>
      <c r="G606" s="211" t="s">
        <v>182</v>
      </c>
      <c r="H606" s="212">
        <v>3</v>
      </c>
      <c r="I606" s="213"/>
      <c r="J606" s="213"/>
      <c r="K606" s="214">
        <f>ROUND(P606*H606,2)</f>
        <v>0</v>
      </c>
      <c r="L606" s="210" t="s">
        <v>152</v>
      </c>
      <c r="M606" s="41"/>
      <c r="N606" s="215" t="s">
        <v>20</v>
      </c>
      <c r="O606" s="216" t="s">
        <v>48</v>
      </c>
      <c r="P606" s="217">
        <f>I606+J606</f>
        <v>0</v>
      </c>
      <c r="Q606" s="217">
        <f>ROUND(I606*H606,2)</f>
        <v>0</v>
      </c>
      <c r="R606" s="217">
        <f>ROUND(J606*H606,2)</f>
        <v>0</v>
      </c>
      <c r="S606" s="81"/>
      <c r="T606" s="218">
        <f>S606*H606</f>
        <v>0</v>
      </c>
      <c r="U606" s="218">
        <v>0</v>
      </c>
      <c r="V606" s="218">
        <f>U606*H606</f>
        <v>0</v>
      </c>
      <c r="W606" s="218">
        <v>0.17399999999999999</v>
      </c>
      <c r="X606" s="219">
        <f>W606*H606</f>
        <v>0.52200000000000002</v>
      </c>
      <c r="AR606" s="220" t="s">
        <v>446</v>
      </c>
      <c r="AT606" s="220" t="s">
        <v>148</v>
      </c>
      <c r="AU606" s="220" t="s">
        <v>153</v>
      </c>
      <c r="AY606" s="15" t="s">
        <v>145</v>
      </c>
      <c r="BE606" s="221">
        <f>IF(O606="základní",K606,0)</f>
        <v>0</v>
      </c>
      <c r="BF606" s="221">
        <f>IF(O606="snížená",K606,0)</f>
        <v>0</v>
      </c>
      <c r="BG606" s="221">
        <f>IF(O606="zákl. přenesená",K606,0)</f>
        <v>0</v>
      </c>
      <c r="BH606" s="221">
        <f>IF(O606="sníž. přenesená",K606,0)</f>
        <v>0</v>
      </c>
      <c r="BI606" s="221">
        <f>IF(O606="nulová",K606,0)</f>
        <v>0</v>
      </c>
      <c r="BJ606" s="15" t="s">
        <v>153</v>
      </c>
      <c r="BK606" s="221">
        <f>ROUND(P606*H606,2)</f>
        <v>0</v>
      </c>
      <c r="BL606" s="15" t="s">
        <v>446</v>
      </c>
      <c r="BM606" s="220" t="s">
        <v>1316</v>
      </c>
    </row>
    <row r="607" s="1" customFormat="1">
      <c r="B607" s="36"/>
      <c r="C607" s="37"/>
      <c r="D607" s="222" t="s">
        <v>155</v>
      </c>
      <c r="E607" s="37"/>
      <c r="F607" s="223" t="s">
        <v>1317</v>
      </c>
      <c r="G607" s="37"/>
      <c r="H607" s="37"/>
      <c r="I607" s="128"/>
      <c r="J607" s="128"/>
      <c r="K607" s="37"/>
      <c r="L607" s="37"/>
      <c r="M607" s="41"/>
      <c r="N607" s="224"/>
      <c r="O607" s="81"/>
      <c r="P607" s="81"/>
      <c r="Q607" s="81"/>
      <c r="R607" s="81"/>
      <c r="S607" s="81"/>
      <c r="T607" s="81"/>
      <c r="U607" s="81"/>
      <c r="V607" s="81"/>
      <c r="W607" s="81"/>
      <c r="X607" s="82"/>
      <c r="AT607" s="15" t="s">
        <v>155</v>
      </c>
      <c r="AU607" s="15" t="s">
        <v>153</v>
      </c>
    </row>
    <row r="608" s="1" customFormat="1" ht="16.5" customHeight="1">
      <c r="B608" s="36"/>
      <c r="C608" s="225" t="s">
        <v>1318</v>
      </c>
      <c r="D608" s="225" t="s">
        <v>185</v>
      </c>
      <c r="E608" s="226" t="s">
        <v>1185</v>
      </c>
      <c r="F608" s="227" t="s">
        <v>20</v>
      </c>
      <c r="G608" s="228" t="s">
        <v>182</v>
      </c>
      <c r="H608" s="229">
        <v>6</v>
      </c>
      <c r="I608" s="230"/>
      <c r="J608" s="231"/>
      <c r="K608" s="232">
        <f>ROUND(P608*H608,2)</f>
        <v>0</v>
      </c>
      <c r="L608" s="227" t="s">
        <v>20</v>
      </c>
      <c r="M608" s="233"/>
      <c r="N608" s="234" t="s">
        <v>20</v>
      </c>
      <c r="O608" s="216" t="s">
        <v>48</v>
      </c>
      <c r="P608" s="217">
        <f>I608+J608</f>
        <v>0</v>
      </c>
      <c r="Q608" s="217">
        <f>ROUND(I608*H608,2)</f>
        <v>0</v>
      </c>
      <c r="R608" s="217">
        <f>ROUND(J608*H608,2)</f>
        <v>0</v>
      </c>
      <c r="S608" s="81"/>
      <c r="T608" s="218">
        <f>S608*H608</f>
        <v>0</v>
      </c>
      <c r="U608" s="218">
        <v>0</v>
      </c>
      <c r="V608" s="218">
        <f>U608*H608</f>
        <v>0</v>
      </c>
      <c r="W608" s="218">
        <v>0</v>
      </c>
      <c r="X608" s="219">
        <f>W608*H608</f>
        <v>0</v>
      </c>
      <c r="AR608" s="220" t="s">
        <v>379</v>
      </c>
      <c r="AT608" s="220" t="s">
        <v>185</v>
      </c>
      <c r="AU608" s="220" t="s">
        <v>153</v>
      </c>
      <c r="AY608" s="15" t="s">
        <v>145</v>
      </c>
      <c r="BE608" s="221">
        <f>IF(O608="základní",K608,0)</f>
        <v>0</v>
      </c>
      <c r="BF608" s="221">
        <f>IF(O608="snížená",K608,0)</f>
        <v>0</v>
      </c>
      <c r="BG608" s="221">
        <f>IF(O608="zákl. přenesená",K608,0)</f>
        <v>0</v>
      </c>
      <c r="BH608" s="221">
        <f>IF(O608="sníž. přenesená",K608,0)</f>
        <v>0</v>
      </c>
      <c r="BI608" s="221">
        <f>IF(O608="nulová",K608,0)</f>
        <v>0</v>
      </c>
      <c r="BJ608" s="15" t="s">
        <v>153</v>
      </c>
      <c r="BK608" s="221">
        <f>ROUND(P608*H608,2)</f>
        <v>0</v>
      </c>
      <c r="BL608" s="15" t="s">
        <v>446</v>
      </c>
      <c r="BM608" s="220" t="s">
        <v>1319</v>
      </c>
    </row>
    <row r="609" s="1" customFormat="1">
      <c r="B609" s="36"/>
      <c r="C609" s="37"/>
      <c r="D609" s="222" t="s">
        <v>155</v>
      </c>
      <c r="E609" s="37"/>
      <c r="F609" s="223" t="s">
        <v>1320</v>
      </c>
      <c r="G609" s="37"/>
      <c r="H609" s="37"/>
      <c r="I609" s="128"/>
      <c r="J609" s="128"/>
      <c r="K609" s="37"/>
      <c r="L609" s="37"/>
      <c r="M609" s="41"/>
      <c r="N609" s="224"/>
      <c r="O609" s="81"/>
      <c r="P609" s="81"/>
      <c r="Q609" s="81"/>
      <c r="R609" s="81"/>
      <c r="S609" s="81"/>
      <c r="T609" s="81"/>
      <c r="U609" s="81"/>
      <c r="V609" s="81"/>
      <c r="W609" s="81"/>
      <c r="X609" s="82"/>
      <c r="AT609" s="15" t="s">
        <v>155</v>
      </c>
      <c r="AU609" s="15" t="s">
        <v>153</v>
      </c>
    </row>
    <row r="610" s="11" customFormat="1" ht="22.8" customHeight="1">
      <c r="B610" s="191"/>
      <c r="C610" s="192"/>
      <c r="D610" s="193" t="s">
        <v>77</v>
      </c>
      <c r="E610" s="206" t="s">
        <v>1321</v>
      </c>
      <c r="F610" s="206" t="s">
        <v>1322</v>
      </c>
      <c r="G610" s="192"/>
      <c r="H610" s="192"/>
      <c r="I610" s="195"/>
      <c r="J610" s="195"/>
      <c r="K610" s="207">
        <f>BK610</f>
        <v>0</v>
      </c>
      <c r="L610" s="192"/>
      <c r="M610" s="197"/>
      <c r="N610" s="198"/>
      <c r="O610" s="199"/>
      <c r="P610" s="199"/>
      <c r="Q610" s="200">
        <f>SUM(Q611:Q620)</f>
        <v>0</v>
      </c>
      <c r="R610" s="200">
        <f>SUM(R611:R620)</f>
        <v>0</v>
      </c>
      <c r="S610" s="199"/>
      <c r="T610" s="201">
        <f>SUM(T611:T620)</f>
        <v>0</v>
      </c>
      <c r="U610" s="199"/>
      <c r="V610" s="201">
        <f>SUM(V611:V620)</f>
        <v>0.017444000000000001</v>
      </c>
      <c r="W610" s="199"/>
      <c r="X610" s="202">
        <f>SUM(X611:X620)</f>
        <v>0.27000000000000002</v>
      </c>
      <c r="AR610" s="203" t="s">
        <v>153</v>
      </c>
      <c r="AT610" s="204" t="s">
        <v>77</v>
      </c>
      <c r="AU610" s="204" t="s">
        <v>83</v>
      </c>
      <c r="AY610" s="203" t="s">
        <v>145</v>
      </c>
      <c r="BK610" s="205">
        <f>SUM(BK611:BK620)</f>
        <v>0</v>
      </c>
    </row>
    <row r="611" s="1" customFormat="1" ht="24" customHeight="1">
      <c r="B611" s="36"/>
      <c r="C611" s="208" t="s">
        <v>1323</v>
      </c>
      <c r="D611" s="208" t="s">
        <v>148</v>
      </c>
      <c r="E611" s="209" t="s">
        <v>1324</v>
      </c>
      <c r="F611" s="210" t="s">
        <v>1325</v>
      </c>
      <c r="G611" s="211" t="s">
        <v>182</v>
      </c>
      <c r="H611" s="212">
        <v>10</v>
      </c>
      <c r="I611" s="213"/>
      <c r="J611" s="213"/>
      <c r="K611" s="214">
        <f>ROUND(P611*H611,2)</f>
        <v>0</v>
      </c>
      <c r="L611" s="210" t="s">
        <v>152</v>
      </c>
      <c r="M611" s="41"/>
      <c r="N611" s="215" t="s">
        <v>20</v>
      </c>
      <c r="O611" s="216" t="s">
        <v>48</v>
      </c>
      <c r="P611" s="217">
        <f>I611+J611</f>
        <v>0</v>
      </c>
      <c r="Q611" s="217">
        <f>ROUND(I611*H611,2)</f>
        <v>0</v>
      </c>
      <c r="R611" s="217">
        <f>ROUND(J611*H611,2)</f>
        <v>0</v>
      </c>
      <c r="S611" s="81"/>
      <c r="T611" s="218">
        <f>S611*H611</f>
        <v>0</v>
      </c>
      <c r="U611" s="218">
        <v>0</v>
      </c>
      <c r="V611" s="218">
        <f>U611*H611</f>
        <v>0</v>
      </c>
      <c r="W611" s="218">
        <v>0.012999999999999999</v>
      </c>
      <c r="X611" s="219">
        <f>W611*H611</f>
        <v>0.13</v>
      </c>
      <c r="AR611" s="220" t="s">
        <v>446</v>
      </c>
      <c r="AT611" s="220" t="s">
        <v>148</v>
      </c>
      <c r="AU611" s="220" t="s">
        <v>153</v>
      </c>
      <c r="AY611" s="15" t="s">
        <v>145</v>
      </c>
      <c r="BE611" s="221">
        <f>IF(O611="základní",K611,0)</f>
        <v>0</v>
      </c>
      <c r="BF611" s="221">
        <f>IF(O611="snížená",K611,0)</f>
        <v>0</v>
      </c>
      <c r="BG611" s="221">
        <f>IF(O611="zákl. přenesená",K611,0)</f>
        <v>0</v>
      </c>
      <c r="BH611" s="221">
        <f>IF(O611="sníž. přenesená",K611,0)</f>
        <v>0</v>
      </c>
      <c r="BI611" s="221">
        <f>IF(O611="nulová",K611,0)</f>
        <v>0</v>
      </c>
      <c r="BJ611" s="15" t="s">
        <v>153</v>
      </c>
      <c r="BK611" s="221">
        <f>ROUND(P611*H611,2)</f>
        <v>0</v>
      </c>
      <c r="BL611" s="15" t="s">
        <v>446</v>
      </c>
      <c r="BM611" s="220" t="s">
        <v>1326</v>
      </c>
    </row>
    <row r="612" s="1" customFormat="1">
      <c r="B612" s="36"/>
      <c r="C612" s="37"/>
      <c r="D612" s="222" t="s">
        <v>155</v>
      </c>
      <c r="E612" s="37"/>
      <c r="F612" s="223" t="s">
        <v>1327</v>
      </c>
      <c r="G612" s="37"/>
      <c r="H612" s="37"/>
      <c r="I612" s="128"/>
      <c r="J612" s="128"/>
      <c r="K612" s="37"/>
      <c r="L612" s="37"/>
      <c r="M612" s="41"/>
      <c r="N612" s="224"/>
      <c r="O612" s="81"/>
      <c r="P612" s="81"/>
      <c r="Q612" s="81"/>
      <c r="R612" s="81"/>
      <c r="S612" s="81"/>
      <c r="T612" s="81"/>
      <c r="U612" s="81"/>
      <c r="V612" s="81"/>
      <c r="W612" s="81"/>
      <c r="X612" s="82"/>
      <c r="AT612" s="15" t="s">
        <v>155</v>
      </c>
      <c r="AU612" s="15" t="s">
        <v>153</v>
      </c>
    </row>
    <row r="613" s="1" customFormat="1" ht="24" customHeight="1">
      <c r="B613" s="36"/>
      <c r="C613" s="225" t="s">
        <v>1328</v>
      </c>
      <c r="D613" s="225" t="s">
        <v>185</v>
      </c>
      <c r="E613" s="226" t="s">
        <v>1329</v>
      </c>
      <c r="F613" s="227" t="s">
        <v>1330</v>
      </c>
      <c r="G613" s="228" t="s">
        <v>182</v>
      </c>
      <c r="H613" s="229">
        <v>4</v>
      </c>
      <c r="I613" s="230"/>
      <c r="J613" s="231"/>
      <c r="K613" s="232">
        <f>ROUND(P613*H613,2)</f>
        <v>0</v>
      </c>
      <c r="L613" s="227" t="s">
        <v>152</v>
      </c>
      <c r="M613" s="233"/>
      <c r="N613" s="234" t="s">
        <v>20</v>
      </c>
      <c r="O613" s="216" t="s">
        <v>48</v>
      </c>
      <c r="P613" s="217">
        <f>I613+J613</f>
        <v>0</v>
      </c>
      <c r="Q613" s="217">
        <f>ROUND(I613*H613,2)</f>
        <v>0</v>
      </c>
      <c r="R613" s="217">
        <f>ROUND(J613*H613,2)</f>
        <v>0</v>
      </c>
      <c r="S613" s="81"/>
      <c r="T613" s="218">
        <f>S613*H613</f>
        <v>0</v>
      </c>
      <c r="U613" s="218">
        <v>0.0040000000000000001</v>
      </c>
      <c r="V613" s="218">
        <f>U613*H613</f>
        <v>0.016</v>
      </c>
      <c r="W613" s="218">
        <v>0</v>
      </c>
      <c r="X613" s="219">
        <f>W613*H613</f>
        <v>0</v>
      </c>
      <c r="AR613" s="220" t="s">
        <v>379</v>
      </c>
      <c r="AT613" s="220" t="s">
        <v>185</v>
      </c>
      <c r="AU613" s="220" t="s">
        <v>153</v>
      </c>
      <c r="AY613" s="15" t="s">
        <v>145</v>
      </c>
      <c r="BE613" s="221">
        <f>IF(O613="základní",K613,0)</f>
        <v>0</v>
      </c>
      <c r="BF613" s="221">
        <f>IF(O613="snížená",K613,0)</f>
        <v>0</v>
      </c>
      <c r="BG613" s="221">
        <f>IF(O613="zákl. přenesená",K613,0)</f>
        <v>0</v>
      </c>
      <c r="BH613" s="221">
        <f>IF(O613="sníž. přenesená",K613,0)</f>
        <v>0</v>
      </c>
      <c r="BI613" s="221">
        <f>IF(O613="nulová",K613,0)</f>
        <v>0</v>
      </c>
      <c r="BJ613" s="15" t="s">
        <v>153</v>
      </c>
      <c r="BK613" s="221">
        <f>ROUND(P613*H613,2)</f>
        <v>0</v>
      </c>
      <c r="BL613" s="15" t="s">
        <v>446</v>
      </c>
      <c r="BM613" s="220" t="s">
        <v>1331</v>
      </c>
    </row>
    <row r="614" s="1" customFormat="1">
      <c r="B614" s="36"/>
      <c r="C614" s="37"/>
      <c r="D614" s="222" t="s">
        <v>155</v>
      </c>
      <c r="E614" s="37"/>
      <c r="F614" s="223" t="s">
        <v>1332</v>
      </c>
      <c r="G614" s="37"/>
      <c r="H614" s="37"/>
      <c r="I614" s="128"/>
      <c r="J614" s="128"/>
      <c r="K614" s="37"/>
      <c r="L614" s="37"/>
      <c r="M614" s="41"/>
      <c r="N614" s="224"/>
      <c r="O614" s="81"/>
      <c r="P614" s="81"/>
      <c r="Q614" s="81"/>
      <c r="R614" s="81"/>
      <c r="S614" s="81"/>
      <c r="T614" s="81"/>
      <c r="U614" s="81"/>
      <c r="V614" s="81"/>
      <c r="W614" s="81"/>
      <c r="X614" s="82"/>
      <c r="AT614" s="15" t="s">
        <v>155</v>
      </c>
      <c r="AU614" s="15" t="s">
        <v>153</v>
      </c>
    </row>
    <row r="615" s="1" customFormat="1" ht="24" customHeight="1">
      <c r="B615" s="36"/>
      <c r="C615" s="208" t="s">
        <v>1333</v>
      </c>
      <c r="D615" s="208" t="s">
        <v>148</v>
      </c>
      <c r="E615" s="209" t="s">
        <v>1334</v>
      </c>
      <c r="F615" s="210" t="s">
        <v>1335</v>
      </c>
      <c r="G615" s="211" t="s">
        <v>151</v>
      </c>
      <c r="H615" s="212">
        <v>3.7999999999999998</v>
      </c>
      <c r="I615" s="213"/>
      <c r="J615" s="213"/>
      <c r="K615" s="214">
        <f>ROUND(P615*H615,2)</f>
        <v>0</v>
      </c>
      <c r="L615" s="210" t="s">
        <v>152</v>
      </c>
      <c r="M615" s="41"/>
      <c r="N615" s="215" t="s">
        <v>20</v>
      </c>
      <c r="O615" s="216" t="s">
        <v>48</v>
      </c>
      <c r="P615" s="217">
        <f>I615+J615</f>
        <v>0</v>
      </c>
      <c r="Q615" s="217">
        <f>ROUND(I615*H615,2)</f>
        <v>0</v>
      </c>
      <c r="R615" s="217">
        <f>ROUND(J615*H615,2)</f>
        <v>0</v>
      </c>
      <c r="S615" s="81"/>
      <c r="T615" s="218">
        <f>S615*H615</f>
        <v>0</v>
      </c>
      <c r="U615" s="218">
        <v>0.00038000000000000002</v>
      </c>
      <c r="V615" s="218">
        <f>U615*H615</f>
        <v>0.001444</v>
      </c>
      <c r="W615" s="218">
        <v>0</v>
      </c>
      <c r="X615" s="219">
        <f>W615*H615</f>
        <v>0</v>
      </c>
      <c r="AR615" s="220" t="s">
        <v>446</v>
      </c>
      <c r="AT615" s="220" t="s">
        <v>148</v>
      </c>
      <c r="AU615" s="220" t="s">
        <v>153</v>
      </c>
      <c r="AY615" s="15" t="s">
        <v>145</v>
      </c>
      <c r="BE615" s="221">
        <f>IF(O615="základní",K615,0)</f>
        <v>0</v>
      </c>
      <c r="BF615" s="221">
        <f>IF(O615="snížená",K615,0)</f>
        <v>0</v>
      </c>
      <c r="BG615" s="221">
        <f>IF(O615="zákl. přenesená",K615,0)</f>
        <v>0</v>
      </c>
      <c r="BH615" s="221">
        <f>IF(O615="sníž. přenesená",K615,0)</f>
        <v>0</v>
      </c>
      <c r="BI615" s="221">
        <f>IF(O615="nulová",K615,0)</f>
        <v>0</v>
      </c>
      <c r="BJ615" s="15" t="s">
        <v>153</v>
      </c>
      <c r="BK615" s="221">
        <f>ROUND(P615*H615,2)</f>
        <v>0</v>
      </c>
      <c r="BL615" s="15" t="s">
        <v>446</v>
      </c>
      <c r="BM615" s="220" t="s">
        <v>1336</v>
      </c>
    </row>
    <row r="616" s="1" customFormat="1">
      <c r="B616" s="36"/>
      <c r="C616" s="37"/>
      <c r="D616" s="222" t="s">
        <v>155</v>
      </c>
      <c r="E616" s="37"/>
      <c r="F616" s="223" t="s">
        <v>1337</v>
      </c>
      <c r="G616" s="37"/>
      <c r="H616" s="37"/>
      <c r="I616" s="128"/>
      <c r="J616" s="128"/>
      <c r="K616" s="37"/>
      <c r="L616" s="37"/>
      <c r="M616" s="41"/>
      <c r="N616" s="224"/>
      <c r="O616" s="81"/>
      <c r="P616" s="81"/>
      <c r="Q616" s="81"/>
      <c r="R616" s="81"/>
      <c r="S616" s="81"/>
      <c r="T616" s="81"/>
      <c r="U616" s="81"/>
      <c r="V616" s="81"/>
      <c r="W616" s="81"/>
      <c r="X616" s="82"/>
      <c r="AT616" s="15" t="s">
        <v>155</v>
      </c>
      <c r="AU616" s="15" t="s">
        <v>153</v>
      </c>
    </row>
    <row r="617" s="1" customFormat="1" ht="24" customHeight="1">
      <c r="B617" s="36"/>
      <c r="C617" s="208" t="s">
        <v>1338</v>
      </c>
      <c r="D617" s="208" t="s">
        <v>148</v>
      </c>
      <c r="E617" s="209" t="s">
        <v>1339</v>
      </c>
      <c r="F617" s="210" t="s">
        <v>1340</v>
      </c>
      <c r="G617" s="211" t="s">
        <v>182</v>
      </c>
      <c r="H617" s="212">
        <v>6</v>
      </c>
      <c r="I617" s="213"/>
      <c r="J617" s="213"/>
      <c r="K617" s="214">
        <f>ROUND(P617*H617,2)</f>
        <v>0</v>
      </c>
      <c r="L617" s="210" t="s">
        <v>152</v>
      </c>
      <c r="M617" s="41"/>
      <c r="N617" s="215" t="s">
        <v>20</v>
      </c>
      <c r="O617" s="216" t="s">
        <v>48</v>
      </c>
      <c r="P617" s="217">
        <f>I617+J617</f>
        <v>0</v>
      </c>
      <c r="Q617" s="217">
        <f>ROUND(I617*H617,2)</f>
        <v>0</v>
      </c>
      <c r="R617" s="217">
        <f>ROUND(J617*H617,2)</f>
        <v>0</v>
      </c>
      <c r="S617" s="81"/>
      <c r="T617" s="218">
        <f>S617*H617</f>
        <v>0</v>
      </c>
      <c r="U617" s="218">
        <v>0</v>
      </c>
      <c r="V617" s="218">
        <f>U617*H617</f>
        <v>0</v>
      </c>
      <c r="W617" s="218">
        <v>0</v>
      </c>
      <c r="X617" s="219">
        <f>W617*H617</f>
        <v>0</v>
      </c>
      <c r="AR617" s="220" t="s">
        <v>446</v>
      </c>
      <c r="AT617" s="220" t="s">
        <v>148</v>
      </c>
      <c r="AU617" s="220" t="s">
        <v>153</v>
      </c>
      <c r="AY617" s="15" t="s">
        <v>145</v>
      </c>
      <c r="BE617" s="221">
        <f>IF(O617="základní",K617,0)</f>
        <v>0</v>
      </c>
      <c r="BF617" s="221">
        <f>IF(O617="snížená",K617,0)</f>
        <v>0</v>
      </c>
      <c r="BG617" s="221">
        <f>IF(O617="zákl. přenesená",K617,0)</f>
        <v>0</v>
      </c>
      <c r="BH617" s="221">
        <f>IF(O617="sníž. přenesená",K617,0)</f>
        <v>0</v>
      </c>
      <c r="BI617" s="221">
        <f>IF(O617="nulová",K617,0)</f>
        <v>0</v>
      </c>
      <c r="BJ617" s="15" t="s">
        <v>153</v>
      </c>
      <c r="BK617" s="221">
        <f>ROUND(P617*H617,2)</f>
        <v>0</v>
      </c>
      <c r="BL617" s="15" t="s">
        <v>446</v>
      </c>
      <c r="BM617" s="220" t="s">
        <v>1341</v>
      </c>
    </row>
    <row r="618" s="1" customFormat="1">
      <c r="B618" s="36"/>
      <c r="C618" s="37"/>
      <c r="D618" s="222" t="s">
        <v>155</v>
      </c>
      <c r="E618" s="37"/>
      <c r="F618" s="223" t="s">
        <v>1342</v>
      </c>
      <c r="G618" s="37"/>
      <c r="H618" s="37"/>
      <c r="I618" s="128"/>
      <c r="J618" s="128"/>
      <c r="K618" s="37"/>
      <c r="L618" s="37"/>
      <c r="M618" s="41"/>
      <c r="N618" s="224"/>
      <c r="O618" s="81"/>
      <c r="P618" s="81"/>
      <c r="Q618" s="81"/>
      <c r="R618" s="81"/>
      <c r="S618" s="81"/>
      <c r="T618" s="81"/>
      <c r="U618" s="81"/>
      <c r="V618" s="81"/>
      <c r="W618" s="81"/>
      <c r="X618" s="82"/>
      <c r="AT618" s="15" t="s">
        <v>155</v>
      </c>
      <c r="AU618" s="15" t="s">
        <v>153</v>
      </c>
    </row>
    <row r="619" s="1" customFormat="1" ht="24" customHeight="1">
      <c r="B619" s="36"/>
      <c r="C619" s="208" t="s">
        <v>1343</v>
      </c>
      <c r="D619" s="208" t="s">
        <v>148</v>
      </c>
      <c r="E619" s="209" t="s">
        <v>1344</v>
      </c>
      <c r="F619" s="210" t="s">
        <v>1345</v>
      </c>
      <c r="G619" s="211" t="s">
        <v>1346</v>
      </c>
      <c r="H619" s="212">
        <v>140</v>
      </c>
      <c r="I619" s="213"/>
      <c r="J619" s="213"/>
      <c r="K619" s="214">
        <f>ROUND(P619*H619,2)</f>
        <v>0</v>
      </c>
      <c r="L619" s="210" t="s">
        <v>152</v>
      </c>
      <c r="M619" s="41"/>
      <c r="N619" s="215" t="s">
        <v>20</v>
      </c>
      <c r="O619" s="216" t="s">
        <v>48</v>
      </c>
      <c r="P619" s="217">
        <f>I619+J619</f>
        <v>0</v>
      </c>
      <c r="Q619" s="217">
        <f>ROUND(I619*H619,2)</f>
        <v>0</v>
      </c>
      <c r="R619" s="217">
        <f>ROUND(J619*H619,2)</f>
        <v>0</v>
      </c>
      <c r="S619" s="81"/>
      <c r="T619" s="218">
        <f>S619*H619</f>
        <v>0</v>
      </c>
      <c r="U619" s="218">
        <v>0</v>
      </c>
      <c r="V619" s="218">
        <f>U619*H619</f>
        <v>0</v>
      </c>
      <c r="W619" s="218">
        <v>0.001</v>
      </c>
      <c r="X619" s="219">
        <f>W619*H619</f>
        <v>0.14000000000000001</v>
      </c>
      <c r="AR619" s="220" t="s">
        <v>446</v>
      </c>
      <c r="AT619" s="220" t="s">
        <v>148</v>
      </c>
      <c r="AU619" s="220" t="s">
        <v>153</v>
      </c>
      <c r="AY619" s="15" t="s">
        <v>145</v>
      </c>
      <c r="BE619" s="221">
        <f>IF(O619="základní",K619,0)</f>
        <v>0</v>
      </c>
      <c r="BF619" s="221">
        <f>IF(O619="snížená",K619,0)</f>
        <v>0</v>
      </c>
      <c r="BG619" s="221">
        <f>IF(O619="zákl. přenesená",K619,0)</f>
        <v>0</v>
      </c>
      <c r="BH619" s="221">
        <f>IF(O619="sníž. přenesená",K619,0)</f>
        <v>0</v>
      </c>
      <c r="BI619" s="221">
        <f>IF(O619="nulová",K619,0)</f>
        <v>0</v>
      </c>
      <c r="BJ619" s="15" t="s">
        <v>153</v>
      </c>
      <c r="BK619" s="221">
        <f>ROUND(P619*H619,2)</f>
        <v>0</v>
      </c>
      <c r="BL619" s="15" t="s">
        <v>446</v>
      </c>
      <c r="BM619" s="220" t="s">
        <v>1347</v>
      </c>
    </row>
    <row r="620" s="1" customFormat="1">
      <c r="B620" s="36"/>
      <c r="C620" s="37"/>
      <c r="D620" s="222" t="s">
        <v>155</v>
      </c>
      <c r="E620" s="37"/>
      <c r="F620" s="223" t="s">
        <v>1348</v>
      </c>
      <c r="G620" s="37"/>
      <c r="H620" s="37"/>
      <c r="I620" s="128"/>
      <c r="J620" s="128"/>
      <c r="K620" s="37"/>
      <c r="L620" s="37"/>
      <c r="M620" s="41"/>
      <c r="N620" s="224"/>
      <c r="O620" s="81"/>
      <c r="P620" s="81"/>
      <c r="Q620" s="81"/>
      <c r="R620" s="81"/>
      <c r="S620" s="81"/>
      <c r="T620" s="81"/>
      <c r="U620" s="81"/>
      <c r="V620" s="81"/>
      <c r="W620" s="81"/>
      <c r="X620" s="82"/>
      <c r="AT620" s="15" t="s">
        <v>155</v>
      </c>
      <c r="AU620" s="15" t="s">
        <v>153</v>
      </c>
    </row>
    <row r="621" s="11" customFormat="1" ht="22.8" customHeight="1">
      <c r="B621" s="191"/>
      <c r="C621" s="192"/>
      <c r="D621" s="193" t="s">
        <v>77</v>
      </c>
      <c r="E621" s="206" t="s">
        <v>1349</v>
      </c>
      <c r="F621" s="206" t="s">
        <v>1350</v>
      </c>
      <c r="G621" s="192"/>
      <c r="H621" s="192"/>
      <c r="I621" s="195"/>
      <c r="J621" s="195"/>
      <c r="K621" s="207">
        <f>BK621</f>
        <v>0</v>
      </c>
      <c r="L621" s="192"/>
      <c r="M621" s="197"/>
      <c r="N621" s="198"/>
      <c r="O621" s="199"/>
      <c r="P621" s="199"/>
      <c r="Q621" s="200">
        <f>SUM(Q622:Q632)</f>
        <v>0</v>
      </c>
      <c r="R621" s="200">
        <f>SUM(R622:R632)</f>
        <v>0</v>
      </c>
      <c r="S621" s="199"/>
      <c r="T621" s="201">
        <f>SUM(T622:T632)</f>
        <v>0</v>
      </c>
      <c r="U621" s="199"/>
      <c r="V621" s="201">
        <f>SUM(V622:V632)</f>
        <v>1.8107513999999998</v>
      </c>
      <c r="W621" s="199"/>
      <c r="X621" s="202">
        <f>SUM(X622:X632)</f>
        <v>0</v>
      </c>
      <c r="AR621" s="203" t="s">
        <v>153</v>
      </c>
      <c r="AT621" s="204" t="s">
        <v>77</v>
      </c>
      <c r="AU621" s="204" t="s">
        <v>83</v>
      </c>
      <c r="AY621" s="203" t="s">
        <v>145</v>
      </c>
      <c r="BK621" s="205">
        <f>SUM(BK622:BK632)</f>
        <v>0</v>
      </c>
    </row>
    <row r="622" s="1" customFormat="1" ht="24" customHeight="1">
      <c r="B622" s="36"/>
      <c r="C622" s="208" t="s">
        <v>1351</v>
      </c>
      <c r="D622" s="208" t="s">
        <v>148</v>
      </c>
      <c r="E622" s="209" t="s">
        <v>1352</v>
      </c>
      <c r="F622" s="210" t="s">
        <v>1353</v>
      </c>
      <c r="G622" s="211" t="s">
        <v>151</v>
      </c>
      <c r="H622" s="212">
        <v>51.259999999999998</v>
      </c>
      <c r="I622" s="213"/>
      <c r="J622" s="213"/>
      <c r="K622" s="214">
        <f>ROUND(P622*H622,2)</f>
        <v>0</v>
      </c>
      <c r="L622" s="210" t="s">
        <v>152</v>
      </c>
      <c r="M622" s="41"/>
      <c r="N622" s="215" t="s">
        <v>20</v>
      </c>
      <c r="O622" s="216" t="s">
        <v>48</v>
      </c>
      <c r="P622" s="217">
        <f>I622+J622</f>
        <v>0</v>
      </c>
      <c r="Q622" s="217">
        <f>ROUND(I622*H622,2)</f>
        <v>0</v>
      </c>
      <c r="R622" s="217">
        <f>ROUND(J622*H622,2)</f>
        <v>0</v>
      </c>
      <c r="S622" s="81"/>
      <c r="T622" s="218">
        <f>S622*H622</f>
        <v>0</v>
      </c>
      <c r="U622" s="218">
        <v>0</v>
      </c>
      <c r="V622" s="218">
        <f>U622*H622</f>
        <v>0</v>
      </c>
      <c r="W622" s="218">
        <v>0</v>
      </c>
      <c r="X622" s="219">
        <f>W622*H622</f>
        <v>0</v>
      </c>
      <c r="AR622" s="220" t="s">
        <v>446</v>
      </c>
      <c r="AT622" s="220" t="s">
        <v>148</v>
      </c>
      <c r="AU622" s="220" t="s">
        <v>153</v>
      </c>
      <c r="AY622" s="15" t="s">
        <v>145</v>
      </c>
      <c r="BE622" s="221">
        <f>IF(O622="základní",K622,0)</f>
        <v>0</v>
      </c>
      <c r="BF622" s="221">
        <f>IF(O622="snížená",K622,0)</f>
        <v>0</v>
      </c>
      <c r="BG622" s="221">
        <f>IF(O622="zákl. přenesená",K622,0)</f>
        <v>0</v>
      </c>
      <c r="BH622" s="221">
        <f>IF(O622="sníž. přenesená",K622,0)</f>
        <v>0</v>
      </c>
      <c r="BI622" s="221">
        <f>IF(O622="nulová",K622,0)</f>
        <v>0</v>
      </c>
      <c r="BJ622" s="15" t="s">
        <v>153</v>
      </c>
      <c r="BK622" s="221">
        <f>ROUND(P622*H622,2)</f>
        <v>0</v>
      </c>
      <c r="BL622" s="15" t="s">
        <v>446</v>
      </c>
      <c r="BM622" s="220" t="s">
        <v>1354</v>
      </c>
    </row>
    <row r="623" s="1" customFormat="1">
      <c r="B623" s="36"/>
      <c r="C623" s="37"/>
      <c r="D623" s="222" t="s">
        <v>155</v>
      </c>
      <c r="E623" s="37"/>
      <c r="F623" s="223" t="s">
        <v>1355</v>
      </c>
      <c r="G623" s="37"/>
      <c r="H623" s="37"/>
      <c r="I623" s="128"/>
      <c r="J623" s="128"/>
      <c r="K623" s="37"/>
      <c r="L623" s="37"/>
      <c r="M623" s="41"/>
      <c r="N623" s="224"/>
      <c r="O623" s="81"/>
      <c r="P623" s="81"/>
      <c r="Q623" s="81"/>
      <c r="R623" s="81"/>
      <c r="S623" s="81"/>
      <c r="T623" s="81"/>
      <c r="U623" s="81"/>
      <c r="V623" s="81"/>
      <c r="W623" s="81"/>
      <c r="X623" s="82"/>
      <c r="AT623" s="15" t="s">
        <v>155</v>
      </c>
      <c r="AU623" s="15" t="s">
        <v>153</v>
      </c>
    </row>
    <row r="624" s="1" customFormat="1" ht="24" customHeight="1">
      <c r="B624" s="36"/>
      <c r="C624" s="208" t="s">
        <v>1356</v>
      </c>
      <c r="D624" s="208" t="s">
        <v>148</v>
      </c>
      <c r="E624" s="209" t="s">
        <v>1357</v>
      </c>
      <c r="F624" s="210" t="s">
        <v>1358</v>
      </c>
      <c r="G624" s="211" t="s">
        <v>151</v>
      </c>
      <c r="H624" s="212">
        <v>51.259999999999998</v>
      </c>
      <c r="I624" s="213"/>
      <c r="J624" s="213"/>
      <c r="K624" s="214">
        <f>ROUND(P624*H624,2)</f>
        <v>0</v>
      </c>
      <c r="L624" s="210" t="s">
        <v>152</v>
      </c>
      <c r="M624" s="41"/>
      <c r="N624" s="215" t="s">
        <v>20</v>
      </c>
      <c r="O624" s="216" t="s">
        <v>48</v>
      </c>
      <c r="P624" s="217">
        <f>I624+J624</f>
        <v>0</v>
      </c>
      <c r="Q624" s="217">
        <f>ROUND(I624*H624,2)</f>
        <v>0</v>
      </c>
      <c r="R624" s="217">
        <f>ROUND(J624*H624,2)</f>
        <v>0</v>
      </c>
      <c r="S624" s="81"/>
      <c r="T624" s="218">
        <f>S624*H624</f>
        <v>0</v>
      </c>
      <c r="U624" s="218">
        <v>0.00029999999999999997</v>
      </c>
      <c r="V624" s="218">
        <f>U624*H624</f>
        <v>0.015377999999999998</v>
      </c>
      <c r="W624" s="218">
        <v>0</v>
      </c>
      <c r="X624" s="219">
        <f>W624*H624</f>
        <v>0</v>
      </c>
      <c r="AR624" s="220" t="s">
        <v>446</v>
      </c>
      <c r="AT624" s="220" t="s">
        <v>148</v>
      </c>
      <c r="AU624" s="220" t="s">
        <v>153</v>
      </c>
      <c r="AY624" s="15" t="s">
        <v>145</v>
      </c>
      <c r="BE624" s="221">
        <f>IF(O624="základní",K624,0)</f>
        <v>0</v>
      </c>
      <c r="BF624" s="221">
        <f>IF(O624="snížená",K624,0)</f>
        <v>0</v>
      </c>
      <c r="BG624" s="221">
        <f>IF(O624="zákl. přenesená",K624,0)</f>
        <v>0</v>
      </c>
      <c r="BH624" s="221">
        <f>IF(O624="sníž. přenesená",K624,0)</f>
        <v>0</v>
      </c>
      <c r="BI624" s="221">
        <f>IF(O624="nulová",K624,0)</f>
        <v>0</v>
      </c>
      <c r="BJ624" s="15" t="s">
        <v>153</v>
      </c>
      <c r="BK624" s="221">
        <f>ROUND(P624*H624,2)</f>
        <v>0</v>
      </c>
      <c r="BL624" s="15" t="s">
        <v>446</v>
      </c>
      <c r="BM624" s="220" t="s">
        <v>1359</v>
      </c>
    </row>
    <row r="625" s="1" customFormat="1">
      <c r="B625" s="36"/>
      <c r="C625" s="37"/>
      <c r="D625" s="222" t="s">
        <v>155</v>
      </c>
      <c r="E625" s="37"/>
      <c r="F625" s="223" t="s">
        <v>1360</v>
      </c>
      <c r="G625" s="37"/>
      <c r="H625" s="37"/>
      <c r="I625" s="128"/>
      <c r="J625" s="128"/>
      <c r="K625" s="37"/>
      <c r="L625" s="37"/>
      <c r="M625" s="41"/>
      <c r="N625" s="224"/>
      <c r="O625" s="81"/>
      <c r="P625" s="81"/>
      <c r="Q625" s="81"/>
      <c r="R625" s="81"/>
      <c r="S625" s="81"/>
      <c r="T625" s="81"/>
      <c r="U625" s="81"/>
      <c r="V625" s="81"/>
      <c r="W625" s="81"/>
      <c r="X625" s="82"/>
      <c r="AT625" s="15" t="s">
        <v>155</v>
      </c>
      <c r="AU625" s="15" t="s">
        <v>153</v>
      </c>
    </row>
    <row r="626" s="1" customFormat="1" ht="24" customHeight="1">
      <c r="B626" s="36"/>
      <c r="C626" s="208" t="s">
        <v>1361</v>
      </c>
      <c r="D626" s="208" t="s">
        <v>148</v>
      </c>
      <c r="E626" s="209" t="s">
        <v>1362</v>
      </c>
      <c r="F626" s="210" t="s">
        <v>1363</v>
      </c>
      <c r="G626" s="211" t="s">
        <v>151</v>
      </c>
      <c r="H626" s="212">
        <v>51.259999999999998</v>
      </c>
      <c r="I626" s="213"/>
      <c r="J626" s="213"/>
      <c r="K626" s="214">
        <f>ROUND(P626*H626,2)</f>
        <v>0</v>
      </c>
      <c r="L626" s="210" t="s">
        <v>152</v>
      </c>
      <c r="M626" s="41"/>
      <c r="N626" s="215" t="s">
        <v>20</v>
      </c>
      <c r="O626" s="216" t="s">
        <v>48</v>
      </c>
      <c r="P626" s="217">
        <f>I626+J626</f>
        <v>0</v>
      </c>
      <c r="Q626" s="217">
        <f>ROUND(I626*H626,2)</f>
        <v>0</v>
      </c>
      <c r="R626" s="217">
        <f>ROUND(J626*H626,2)</f>
        <v>0</v>
      </c>
      <c r="S626" s="81"/>
      <c r="T626" s="218">
        <f>S626*H626</f>
        <v>0</v>
      </c>
      <c r="U626" s="218">
        <v>0.0089999999999999993</v>
      </c>
      <c r="V626" s="218">
        <f>U626*H626</f>
        <v>0.46133999999999997</v>
      </c>
      <c r="W626" s="218">
        <v>0</v>
      </c>
      <c r="X626" s="219">
        <f>W626*H626</f>
        <v>0</v>
      </c>
      <c r="AR626" s="220" t="s">
        <v>446</v>
      </c>
      <c r="AT626" s="220" t="s">
        <v>148</v>
      </c>
      <c r="AU626" s="220" t="s">
        <v>153</v>
      </c>
      <c r="AY626" s="15" t="s">
        <v>145</v>
      </c>
      <c r="BE626" s="221">
        <f>IF(O626="základní",K626,0)</f>
        <v>0</v>
      </c>
      <c r="BF626" s="221">
        <f>IF(O626="snížená",K626,0)</f>
        <v>0</v>
      </c>
      <c r="BG626" s="221">
        <f>IF(O626="zákl. přenesená",K626,0)</f>
        <v>0</v>
      </c>
      <c r="BH626" s="221">
        <f>IF(O626="sníž. přenesená",K626,0)</f>
        <v>0</v>
      </c>
      <c r="BI626" s="221">
        <f>IF(O626="nulová",K626,0)</f>
        <v>0</v>
      </c>
      <c r="BJ626" s="15" t="s">
        <v>153</v>
      </c>
      <c r="BK626" s="221">
        <f>ROUND(P626*H626,2)</f>
        <v>0</v>
      </c>
      <c r="BL626" s="15" t="s">
        <v>446</v>
      </c>
      <c r="BM626" s="220" t="s">
        <v>1364</v>
      </c>
    </row>
    <row r="627" s="1" customFormat="1">
      <c r="B627" s="36"/>
      <c r="C627" s="37"/>
      <c r="D627" s="222" t="s">
        <v>155</v>
      </c>
      <c r="E627" s="37"/>
      <c r="F627" s="223" t="s">
        <v>1365</v>
      </c>
      <c r="G627" s="37"/>
      <c r="H627" s="37"/>
      <c r="I627" s="128"/>
      <c r="J627" s="128"/>
      <c r="K627" s="37"/>
      <c r="L627" s="37"/>
      <c r="M627" s="41"/>
      <c r="N627" s="224"/>
      <c r="O627" s="81"/>
      <c r="P627" s="81"/>
      <c r="Q627" s="81"/>
      <c r="R627" s="81"/>
      <c r="S627" s="81"/>
      <c r="T627" s="81"/>
      <c r="U627" s="81"/>
      <c r="V627" s="81"/>
      <c r="W627" s="81"/>
      <c r="X627" s="82"/>
      <c r="AT627" s="15" t="s">
        <v>155</v>
      </c>
      <c r="AU627" s="15" t="s">
        <v>153</v>
      </c>
    </row>
    <row r="628" s="1" customFormat="1" ht="24" customHeight="1">
      <c r="B628" s="36"/>
      <c r="C628" s="225" t="s">
        <v>1366</v>
      </c>
      <c r="D628" s="225" t="s">
        <v>185</v>
      </c>
      <c r="E628" s="226" t="s">
        <v>1367</v>
      </c>
      <c r="F628" s="227" t="s">
        <v>1368</v>
      </c>
      <c r="G628" s="228" t="s">
        <v>151</v>
      </c>
      <c r="H628" s="229">
        <v>58.948999999999998</v>
      </c>
      <c r="I628" s="230"/>
      <c r="J628" s="231"/>
      <c r="K628" s="232">
        <f>ROUND(P628*H628,2)</f>
        <v>0</v>
      </c>
      <c r="L628" s="227" t="s">
        <v>152</v>
      </c>
      <c r="M628" s="233"/>
      <c r="N628" s="234" t="s">
        <v>20</v>
      </c>
      <c r="O628" s="216" t="s">
        <v>48</v>
      </c>
      <c r="P628" s="217">
        <f>I628+J628</f>
        <v>0</v>
      </c>
      <c r="Q628" s="217">
        <f>ROUND(I628*H628,2)</f>
        <v>0</v>
      </c>
      <c r="R628" s="217">
        <f>ROUND(J628*H628,2)</f>
        <v>0</v>
      </c>
      <c r="S628" s="81"/>
      <c r="T628" s="218">
        <f>S628*H628</f>
        <v>0</v>
      </c>
      <c r="U628" s="218">
        <v>0.022499999999999999</v>
      </c>
      <c r="V628" s="218">
        <f>U628*H628</f>
        <v>1.3263524999999998</v>
      </c>
      <c r="W628" s="218">
        <v>0</v>
      </c>
      <c r="X628" s="219">
        <f>W628*H628</f>
        <v>0</v>
      </c>
      <c r="AR628" s="220" t="s">
        <v>379</v>
      </c>
      <c r="AT628" s="220" t="s">
        <v>185</v>
      </c>
      <c r="AU628" s="220" t="s">
        <v>153</v>
      </c>
      <c r="AY628" s="15" t="s">
        <v>145</v>
      </c>
      <c r="BE628" s="221">
        <f>IF(O628="základní",K628,0)</f>
        <v>0</v>
      </c>
      <c r="BF628" s="221">
        <f>IF(O628="snížená",K628,0)</f>
        <v>0</v>
      </c>
      <c r="BG628" s="221">
        <f>IF(O628="zákl. přenesená",K628,0)</f>
        <v>0</v>
      </c>
      <c r="BH628" s="221">
        <f>IF(O628="sníž. přenesená",K628,0)</f>
        <v>0</v>
      </c>
      <c r="BI628" s="221">
        <f>IF(O628="nulová",K628,0)</f>
        <v>0</v>
      </c>
      <c r="BJ628" s="15" t="s">
        <v>153</v>
      </c>
      <c r="BK628" s="221">
        <f>ROUND(P628*H628,2)</f>
        <v>0</v>
      </c>
      <c r="BL628" s="15" t="s">
        <v>446</v>
      </c>
      <c r="BM628" s="220" t="s">
        <v>1369</v>
      </c>
    </row>
    <row r="629" s="1" customFormat="1">
      <c r="B629" s="36"/>
      <c r="C629" s="37"/>
      <c r="D629" s="222" t="s">
        <v>155</v>
      </c>
      <c r="E629" s="37"/>
      <c r="F629" s="223" t="s">
        <v>1368</v>
      </c>
      <c r="G629" s="37"/>
      <c r="H629" s="37"/>
      <c r="I629" s="128"/>
      <c r="J629" s="128"/>
      <c r="K629" s="37"/>
      <c r="L629" s="37"/>
      <c r="M629" s="41"/>
      <c r="N629" s="224"/>
      <c r="O629" s="81"/>
      <c r="P629" s="81"/>
      <c r="Q629" s="81"/>
      <c r="R629" s="81"/>
      <c r="S629" s="81"/>
      <c r="T629" s="81"/>
      <c r="U629" s="81"/>
      <c r="V629" s="81"/>
      <c r="W629" s="81"/>
      <c r="X629" s="82"/>
      <c r="AT629" s="15" t="s">
        <v>155</v>
      </c>
      <c r="AU629" s="15" t="s">
        <v>153</v>
      </c>
    </row>
    <row r="630" s="12" customFormat="1">
      <c r="B630" s="235"/>
      <c r="C630" s="236"/>
      <c r="D630" s="222" t="s">
        <v>258</v>
      </c>
      <c r="E630" s="236"/>
      <c r="F630" s="237" t="s">
        <v>1370</v>
      </c>
      <c r="G630" s="236"/>
      <c r="H630" s="238">
        <v>58.948999999999998</v>
      </c>
      <c r="I630" s="239"/>
      <c r="J630" s="239"/>
      <c r="K630" s="236"/>
      <c r="L630" s="236"/>
      <c r="M630" s="240"/>
      <c r="N630" s="241"/>
      <c r="O630" s="242"/>
      <c r="P630" s="242"/>
      <c r="Q630" s="242"/>
      <c r="R630" s="242"/>
      <c r="S630" s="242"/>
      <c r="T630" s="242"/>
      <c r="U630" s="242"/>
      <c r="V630" s="242"/>
      <c r="W630" s="242"/>
      <c r="X630" s="243"/>
      <c r="AT630" s="244" t="s">
        <v>258</v>
      </c>
      <c r="AU630" s="244" t="s">
        <v>153</v>
      </c>
      <c r="AV630" s="12" t="s">
        <v>153</v>
      </c>
      <c r="AW630" s="12" t="s">
        <v>4</v>
      </c>
      <c r="AX630" s="12" t="s">
        <v>83</v>
      </c>
      <c r="AY630" s="244" t="s">
        <v>145</v>
      </c>
    </row>
    <row r="631" s="1" customFormat="1" ht="24" customHeight="1">
      <c r="B631" s="36"/>
      <c r="C631" s="208" t="s">
        <v>1371</v>
      </c>
      <c r="D631" s="208" t="s">
        <v>148</v>
      </c>
      <c r="E631" s="209" t="s">
        <v>1372</v>
      </c>
      <c r="F631" s="210" t="s">
        <v>1373</v>
      </c>
      <c r="G631" s="211" t="s">
        <v>251</v>
      </c>
      <c r="H631" s="212">
        <v>256.02999999999997</v>
      </c>
      <c r="I631" s="213"/>
      <c r="J631" s="213"/>
      <c r="K631" s="214">
        <f>ROUND(P631*H631,2)</f>
        <v>0</v>
      </c>
      <c r="L631" s="210" t="s">
        <v>152</v>
      </c>
      <c r="M631" s="41"/>
      <c r="N631" s="215" t="s">
        <v>20</v>
      </c>
      <c r="O631" s="216" t="s">
        <v>48</v>
      </c>
      <c r="P631" s="217">
        <f>I631+J631</f>
        <v>0</v>
      </c>
      <c r="Q631" s="217">
        <f>ROUND(I631*H631,2)</f>
        <v>0</v>
      </c>
      <c r="R631" s="217">
        <f>ROUND(J631*H631,2)</f>
        <v>0</v>
      </c>
      <c r="S631" s="81"/>
      <c r="T631" s="218">
        <f>S631*H631</f>
        <v>0</v>
      </c>
      <c r="U631" s="218">
        <v>3.0000000000000001E-05</v>
      </c>
      <c r="V631" s="218">
        <f>U631*H631</f>
        <v>0.0076808999999999992</v>
      </c>
      <c r="W631" s="218">
        <v>0</v>
      </c>
      <c r="X631" s="219">
        <f>W631*H631</f>
        <v>0</v>
      </c>
      <c r="AR631" s="220" t="s">
        <v>446</v>
      </c>
      <c r="AT631" s="220" t="s">
        <v>148</v>
      </c>
      <c r="AU631" s="220" t="s">
        <v>153</v>
      </c>
      <c r="AY631" s="15" t="s">
        <v>145</v>
      </c>
      <c r="BE631" s="221">
        <f>IF(O631="základní",K631,0)</f>
        <v>0</v>
      </c>
      <c r="BF631" s="221">
        <f>IF(O631="snížená",K631,0)</f>
        <v>0</v>
      </c>
      <c r="BG631" s="221">
        <f>IF(O631="zákl. přenesená",K631,0)</f>
        <v>0</v>
      </c>
      <c r="BH631" s="221">
        <f>IF(O631="sníž. přenesená",K631,0)</f>
        <v>0</v>
      </c>
      <c r="BI631" s="221">
        <f>IF(O631="nulová",K631,0)</f>
        <v>0</v>
      </c>
      <c r="BJ631" s="15" t="s">
        <v>153</v>
      </c>
      <c r="BK631" s="221">
        <f>ROUND(P631*H631,2)</f>
        <v>0</v>
      </c>
      <c r="BL631" s="15" t="s">
        <v>446</v>
      </c>
      <c r="BM631" s="220" t="s">
        <v>1374</v>
      </c>
    </row>
    <row r="632" s="1" customFormat="1">
      <c r="B632" s="36"/>
      <c r="C632" s="37"/>
      <c r="D632" s="222" t="s">
        <v>155</v>
      </c>
      <c r="E632" s="37"/>
      <c r="F632" s="223" t="s">
        <v>1375</v>
      </c>
      <c r="G632" s="37"/>
      <c r="H632" s="37"/>
      <c r="I632" s="128"/>
      <c r="J632" s="128"/>
      <c r="K632" s="37"/>
      <c r="L632" s="37"/>
      <c r="M632" s="41"/>
      <c r="N632" s="224"/>
      <c r="O632" s="81"/>
      <c r="P632" s="81"/>
      <c r="Q632" s="81"/>
      <c r="R632" s="81"/>
      <c r="S632" s="81"/>
      <c r="T632" s="81"/>
      <c r="U632" s="81"/>
      <c r="V632" s="81"/>
      <c r="W632" s="81"/>
      <c r="X632" s="82"/>
      <c r="AT632" s="15" t="s">
        <v>155</v>
      </c>
      <c r="AU632" s="15" t="s">
        <v>153</v>
      </c>
    </row>
    <row r="633" s="11" customFormat="1" ht="22.8" customHeight="1">
      <c r="B633" s="191"/>
      <c r="C633" s="192"/>
      <c r="D633" s="193" t="s">
        <v>77</v>
      </c>
      <c r="E633" s="206" t="s">
        <v>1376</v>
      </c>
      <c r="F633" s="206" t="s">
        <v>1377</v>
      </c>
      <c r="G633" s="192"/>
      <c r="H633" s="192"/>
      <c r="I633" s="195"/>
      <c r="J633" s="195"/>
      <c r="K633" s="207">
        <f>BK633</f>
        <v>0</v>
      </c>
      <c r="L633" s="192"/>
      <c r="M633" s="197"/>
      <c r="N633" s="198"/>
      <c r="O633" s="199"/>
      <c r="P633" s="199"/>
      <c r="Q633" s="200">
        <f>SUM(Q634:Q648)</f>
        <v>0</v>
      </c>
      <c r="R633" s="200">
        <f>SUM(R634:R648)</f>
        <v>0</v>
      </c>
      <c r="S633" s="199"/>
      <c r="T633" s="201">
        <f>SUM(T634:T648)</f>
        <v>0</v>
      </c>
      <c r="U633" s="199"/>
      <c r="V633" s="201">
        <f>SUM(V634:V648)</f>
        <v>0.80644020000000005</v>
      </c>
      <c r="W633" s="199"/>
      <c r="X633" s="202">
        <f>SUM(X634:X648)</f>
        <v>0.52777499999999999</v>
      </c>
      <c r="AR633" s="203" t="s">
        <v>153</v>
      </c>
      <c r="AT633" s="204" t="s">
        <v>77</v>
      </c>
      <c r="AU633" s="204" t="s">
        <v>83</v>
      </c>
      <c r="AY633" s="203" t="s">
        <v>145</v>
      </c>
      <c r="BK633" s="205">
        <f>SUM(BK634:BK648)</f>
        <v>0</v>
      </c>
    </row>
    <row r="634" s="1" customFormat="1" ht="24" customHeight="1">
      <c r="B634" s="36"/>
      <c r="C634" s="208" t="s">
        <v>1378</v>
      </c>
      <c r="D634" s="208" t="s">
        <v>148</v>
      </c>
      <c r="E634" s="209" t="s">
        <v>1379</v>
      </c>
      <c r="F634" s="210" t="s">
        <v>1380</v>
      </c>
      <c r="G634" s="211" t="s">
        <v>151</v>
      </c>
      <c r="H634" s="212">
        <v>211.11000000000001</v>
      </c>
      <c r="I634" s="213"/>
      <c r="J634" s="213"/>
      <c r="K634" s="214">
        <f>ROUND(P634*H634,2)</f>
        <v>0</v>
      </c>
      <c r="L634" s="210" t="s">
        <v>152</v>
      </c>
      <c r="M634" s="41"/>
      <c r="N634" s="215" t="s">
        <v>20</v>
      </c>
      <c r="O634" s="216" t="s">
        <v>48</v>
      </c>
      <c r="P634" s="217">
        <f>I634+J634</f>
        <v>0</v>
      </c>
      <c r="Q634" s="217">
        <f>ROUND(I634*H634,2)</f>
        <v>0</v>
      </c>
      <c r="R634" s="217">
        <f>ROUND(J634*H634,2)</f>
        <v>0</v>
      </c>
      <c r="S634" s="81"/>
      <c r="T634" s="218">
        <f>S634*H634</f>
        <v>0</v>
      </c>
      <c r="U634" s="218">
        <v>0</v>
      </c>
      <c r="V634" s="218">
        <f>U634*H634</f>
        <v>0</v>
      </c>
      <c r="W634" s="218">
        <v>0</v>
      </c>
      <c r="X634" s="219">
        <f>W634*H634</f>
        <v>0</v>
      </c>
      <c r="AR634" s="220" t="s">
        <v>446</v>
      </c>
      <c r="AT634" s="220" t="s">
        <v>148</v>
      </c>
      <c r="AU634" s="220" t="s">
        <v>153</v>
      </c>
      <c r="AY634" s="15" t="s">
        <v>145</v>
      </c>
      <c r="BE634" s="221">
        <f>IF(O634="základní",K634,0)</f>
        <v>0</v>
      </c>
      <c r="BF634" s="221">
        <f>IF(O634="snížená",K634,0)</f>
        <v>0</v>
      </c>
      <c r="BG634" s="221">
        <f>IF(O634="zákl. přenesená",K634,0)</f>
        <v>0</v>
      </c>
      <c r="BH634" s="221">
        <f>IF(O634="sníž. přenesená",K634,0)</f>
        <v>0</v>
      </c>
      <c r="BI634" s="221">
        <f>IF(O634="nulová",K634,0)</f>
        <v>0</v>
      </c>
      <c r="BJ634" s="15" t="s">
        <v>153</v>
      </c>
      <c r="BK634" s="221">
        <f>ROUND(P634*H634,2)</f>
        <v>0</v>
      </c>
      <c r="BL634" s="15" t="s">
        <v>446</v>
      </c>
      <c r="BM634" s="220" t="s">
        <v>1381</v>
      </c>
    </row>
    <row r="635" s="1" customFormat="1">
      <c r="B635" s="36"/>
      <c r="C635" s="37"/>
      <c r="D635" s="222" t="s">
        <v>155</v>
      </c>
      <c r="E635" s="37"/>
      <c r="F635" s="223" t="s">
        <v>1382</v>
      </c>
      <c r="G635" s="37"/>
      <c r="H635" s="37"/>
      <c r="I635" s="128"/>
      <c r="J635" s="128"/>
      <c r="K635" s="37"/>
      <c r="L635" s="37"/>
      <c r="M635" s="41"/>
      <c r="N635" s="224"/>
      <c r="O635" s="81"/>
      <c r="P635" s="81"/>
      <c r="Q635" s="81"/>
      <c r="R635" s="81"/>
      <c r="S635" s="81"/>
      <c r="T635" s="81"/>
      <c r="U635" s="81"/>
      <c r="V635" s="81"/>
      <c r="W635" s="81"/>
      <c r="X635" s="82"/>
      <c r="AT635" s="15" t="s">
        <v>155</v>
      </c>
      <c r="AU635" s="15" t="s">
        <v>153</v>
      </c>
    </row>
    <row r="636" s="1" customFormat="1" ht="24" customHeight="1">
      <c r="B636" s="36"/>
      <c r="C636" s="208" t="s">
        <v>1383</v>
      </c>
      <c r="D636" s="208" t="s">
        <v>148</v>
      </c>
      <c r="E636" s="209" t="s">
        <v>1384</v>
      </c>
      <c r="F636" s="210" t="s">
        <v>1385</v>
      </c>
      <c r="G636" s="211" t="s">
        <v>151</v>
      </c>
      <c r="H636" s="212">
        <v>211.11000000000001</v>
      </c>
      <c r="I636" s="213"/>
      <c r="J636" s="213"/>
      <c r="K636" s="214">
        <f>ROUND(P636*H636,2)</f>
        <v>0</v>
      </c>
      <c r="L636" s="210" t="s">
        <v>152</v>
      </c>
      <c r="M636" s="41"/>
      <c r="N636" s="215" t="s">
        <v>20</v>
      </c>
      <c r="O636" s="216" t="s">
        <v>48</v>
      </c>
      <c r="P636" s="217">
        <f>I636+J636</f>
        <v>0</v>
      </c>
      <c r="Q636" s="217">
        <f>ROUND(I636*H636,2)</f>
        <v>0</v>
      </c>
      <c r="R636" s="217">
        <f>ROUND(J636*H636,2)</f>
        <v>0</v>
      </c>
      <c r="S636" s="81"/>
      <c r="T636" s="218">
        <f>S636*H636</f>
        <v>0</v>
      </c>
      <c r="U636" s="218">
        <v>0</v>
      </c>
      <c r="V636" s="218">
        <f>U636*H636</f>
        <v>0</v>
      </c>
      <c r="W636" s="218">
        <v>0</v>
      </c>
      <c r="X636" s="219">
        <f>W636*H636</f>
        <v>0</v>
      </c>
      <c r="AR636" s="220" t="s">
        <v>446</v>
      </c>
      <c r="AT636" s="220" t="s">
        <v>148</v>
      </c>
      <c r="AU636" s="220" t="s">
        <v>153</v>
      </c>
      <c r="AY636" s="15" t="s">
        <v>145</v>
      </c>
      <c r="BE636" s="221">
        <f>IF(O636="základní",K636,0)</f>
        <v>0</v>
      </c>
      <c r="BF636" s="221">
        <f>IF(O636="snížená",K636,0)</f>
        <v>0</v>
      </c>
      <c r="BG636" s="221">
        <f>IF(O636="zákl. přenesená",K636,0)</f>
        <v>0</v>
      </c>
      <c r="BH636" s="221">
        <f>IF(O636="sníž. přenesená",K636,0)</f>
        <v>0</v>
      </c>
      <c r="BI636" s="221">
        <f>IF(O636="nulová",K636,0)</f>
        <v>0</v>
      </c>
      <c r="BJ636" s="15" t="s">
        <v>153</v>
      </c>
      <c r="BK636" s="221">
        <f>ROUND(P636*H636,2)</f>
        <v>0</v>
      </c>
      <c r="BL636" s="15" t="s">
        <v>446</v>
      </c>
      <c r="BM636" s="220" t="s">
        <v>1386</v>
      </c>
    </row>
    <row r="637" s="1" customFormat="1">
      <c r="B637" s="36"/>
      <c r="C637" s="37"/>
      <c r="D637" s="222" t="s">
        <v>155</v>
      </c>
      <c r="E637" s="37"/>
      <c r="F637" s="223" t="s">
        <v>1387</v>
      </c>
      <c r="G637" s="37"/>
      <c r="H637" s="37"/>
      <c r="I637" s="128"/>
      <c r="J637" s="128"/>
      <c r="K637" s="37"/>
      <c r="L637" s="37"/>
      <c r="M637" s="41"/>
      <c r="N637" s="224"/>
      <c r="O637" s="81"/>
      <c r="P637" s="81"/>
      <c r="Q637" s="81"/>
      <c r="R637" s="81"/>
      <c r="S637" s="81"/>
      <c r="T637" s="81"/>
      <c r="U637" s="81"/>
      <c r="V637" s="81"/>
      <c r="W637" s="81"/>
      <c r="X637" s="82"/>
      <c r="AT637" s="15" t="s">
        <v>155</v>
      </c>
      <c r="AU637" s="15" t="s">
        <v>153</v>
      </c>
    </row>
    <row r="638" s="1" customFormat="1" ht="24" customHeight="1">
      <c r="B638" s="36"/>
      <c r="C638" s="208" t="s">
        <v>1388</v>
      </c>
      <c r="D638" s="208" t="s">
        <v>148</v>
      </c>
      <c r="E638" s="209" t="s">
        <v>1389</v>
      </c>
      <c r="F638" s="210" t="s">
        <v>1390</v>
      </c>
      <c r="G638" s="211" t="s">
        <v>151</v>
      </c>
      <c r="H638" s="212">
        <v>211.11000000000001</v>
      </c>
      <c r="I638" s="213"/>
      <c r="J638" s="213"/>
      <c r="K638" s="214">
        <f>ROUND(P638*H638,2)</f>
        <v>0</v>
      </c>
      <c r="L638" s="210" t="s">
        <v>152</v>
      </c>
      <c r="M638" s="41"/>
      <c r="N638" s="215" t="s">
        <v>20</v>
      </c>
      <c r="O638" s="216" t="s">
        <v>48</v>
      </c>
      <c r="P638" s="217">
        <f>I638+J638</f>
        <v>0</v>
      </c>
      <c r="Q638" s="217">
        <f>ROUND(I638*H638,2)</f>
        <v>0</v>
      </c>
      <c r="R638" s="217">
        <f>ROUND(J638*H638,2)</f>
        <v>0</v>
      </c>
      <c r="S638" s="81"/>
      <c r="T638" s="218">
        <f>S638*H638</f>
        <v>0</v>
      </c>
      <c r="U638" s="218">
        <v>0</v>
      </c>
      <c r="V638" s="218">
        <f>U638*H638</f>
        <v>0</v>
      </c>
      <c r="W638" s="218">
        <v>0.0025000000000000001</v>
      </c>
      <c r="X638" s="219">
        <f>W638*H638</f>
        <v>0.52777499999999999</v>
      </c>
      <c r="AR638" s="220" t="s">
        <v>446</v>
      </c>
      <c r="AT638" s="220" t="s">
        <v>148</v>
      </c>
      <c r="AU638" s="220" t="s">
        <v>153</v>
      </c>
      <c r="AY638" s="15" t="s">
        <v>145</v>
      </c>
      <c r="BE638" s="221">
        <f>IF(O638="základní",K638,0)</f>
        <v>0</v>
      </c>
      <c r="BF638" s="221">
        <f>IF(O638="snížená",K638,0)</f>
        <v>0</v>
      </c>
      <c r="BG638" s="221">
        <f>IF(O638="zákl. přenesená",K638,0)</f>
        <v>0</v>
      </c>
      <c r="BH638" s="221">
        <f>IF(O638="sníž. přenesená",K638,0)</f>
        <v>0</v>
      </c>
      <c r="BI638" s="221">
        <f>IF(O638="nulová",K638,0)</f>
        <v>0</v>
      </c>
      <c r="BJ638" s="15" t="s">
        <v>153</v>
      </c>
      <c r="BK638" s="221">
        <f>ROUND(P638*H638,2)</f>
        <v>0</v>
      </c>
      <c r="BL638" s="15" t="s">
        <v>446</v>
      </c>
      <c r="BM638" s="220" t="s">
        <v>1391</v>
      </c>
    </row>
    <row r="639" s="1" customFormat="1">
      <c r="B639" s="36"/>
      <c r="C639" s="37"/>
      <c r="D639" s="222" t="s">
        <v>155</v>
      </c>
      <c r="E639" s="37"/>
      <c r="F639" s="223" t="s">
        <v>1392</v>
      </c>
      <c r="G639" s="37"/>
      <c r="H639" s="37"/>
      <c r="I639" s="128"/>
      <c r="J639" s="128"/>
      <c r="K639" s="37"/>
      <c r="L639" s="37"/>
      <c r="M639" s="41"/>
      <c r="N639" s="224"/>
      <c r="O639" s="81"/>
      <c r="P639" s="81"/>
      <c r="Q639" s="81"/>
      <c r="R639" s="81"/>
      <c r="S639" s="81"/>
      <c r="T639" s="81"/>
      <c r="U639" s="81"/>
      <c r="V639" s="81"/>
      <c r="W639" s="81"/>
      <c r="X639" s="82"/>
      <c r="AT639" s="15" t="s">
        <v>155</v>
      </c>
      <c r="AU639" s="15" t="s">
        <v>153</v>
      </c>
    </row>
    <row r="640" s="1" customFormat="1" ht="24" customHeight="1">
      <c r="B640" s="36"/>
      <c r="C640" s="208" t="s">
        <v>1393</v>
      </c>
      <c r="D640" s="208" t="s">
        <v>148</v>
      </c>
      <c r="E640" s="209" t="s">
        <v>1394</v>
      </c>
      <c r="F640" s="210" t="s">
        <v>1395</v>
      </c>
      <c r="G640" s="211" t="s">
        <v>151</v>
      </c>
      <c r="H640" s="212">
        <v>211.11000000000001</v>
      </c>
      <c r="I640" s="213"/>
      <c r="J640" s="213"/>
      <c r="K640" s="214">
        <f>ROUND(P640*H640,2)</f>
        <v>0</v>
      </c>
      <c r="L640" s="210" t="s">
        <v>152</v>
      </c>
      <c r="M640" s="41"/>
      <c r="N640" s="215" t="s">
        <v>20</v>
      </c>
      <c r="O640" s="216" t="s">
        <v>48</v>
      </c>
      <c r="P640" s="217">
        <f>I640+J640</f>
        <v>0</v>
      </c>
      <c r="Q640" s="217">
        <f>ROUND(I640*H640,2)</f>
        <v>0</v>
      </c>
      <c r="R640" s="217">
        <f>ROUND(J640*H640,2)</f>
        <v>0</v>
      </c>
      <c r="S640" s="81"/>
      <c r="T640" s="218">
        <f>S640*H640</f>
        <v>0</v>
      </c>
      <c r="U640" s="218">
        <v>0.00029999999999999997</v>
      </c>
      <c r="V640" s="218">
        <f>U640*H640</f>
        <v>0.063333</v>
      </c>
      <c r="W640" s="218">
        <v>0</v>
      </c>
      <c r="X640" s="219">
        <f>W640*H640</f>
        <v>0</v>
      </c>
      <c r="AR640" s="220" t="s">
        <v>446</v>
      </c>
      <c r="AT640" s="220" t="s">
        <v>148</v>
      </c>
      <c r="AU640" s="220" t="s">
        <v>153</v>
      </c>
      <c r="AY640" s="15" t="s">
        <v>145</v>
      </c>
      <c r="BE640" s="221">
        <f>IF(O640="základní",K640,0)</f>
        <v>0</v>
      </c>
      <c r="BF640" s="221">
        <f>IF(O640="snížená",K640,0)</f>
        <v>0</v>
      </c>
      <c r="BG640" s="221">
        <f>IF(O640="zákl. přenesená",K640,0)</f>
        <v>0</v>
      </c>
      <c r="BH640" s="221">
        <f>IF(O640="sníž. přenesená",K640,0)</f>
        <v>0</v>
      </c>
      <c r="BI640" s="221">
        <f>IF(O640="nulová",K640,0)</f>
        <v>0</v>
      </c>
      <c r="BJ640" s="15" t="s">
        <v>153</v>
      </c>
      <c r="BK640" s="221">
        <f>ROUND(P640*H640,2)</f>
        <v>0</v>
      </c>
      <c r="BL640" s="15" t="s">
        <v>446</v>
      </c>
      <c r="BM640" s="220" t="s">
        <v>1396</v>
      </c>
    </row>
    <row r="641" s="1" customFormat="1">
      <c r="B641" s="36"/>
      <c r="C641" s="37"/>
      <c r="D641" s="222" t="s">
        <v>155</v>
      </c>
      <c r="E641" s="37"/>
      <c r="F641" s="223" t="s">
        <v>1397</v>
      </c>
      <c r="G641" s="37"/>
      <c r="H641" s="37"/>
      <c r="I641" s="128"/>
      <c r="J641" s="128"/>
      <c r="K641" s="37"/>
      <c r="L641" s="37"/>
      <c r="M641" s="41"/>
      <c r="N641" s="224"/>
      <c r="O641" s="81"/>
      <c r="P641" s="81"/>
      <c r="Q641" s="81"/>
      <c r="R641" s="81"/>
      <c r="S641" s="81"/>
      <c r="T641" s="81"/>
      <c r="U641" s="81"/>
      <c r="V641" s="81"/>
      <c r="W641" s="81"/>
      <c r="X641" s="82"/>
      <c r="AT641" s="15" t="s">
        <v>155</v>
      </c>
      <c r="AU641" s="15" t="s">
        <v>153</v>
      </c>
    </row>
    <row r="642" s="1" customFormat="1" ht="24" customHeight="1">
      <c r="B642" s="36"/>
      <c r="C642" s="225" t="s">
        <v>1398</v>
      </c>
      <c r="D642" s="225" t="s">
        <v>185</v>
      </c>
      <c r="E642" s="226" t="s">
        <v>1399</v>
      </c>
      <c r="F642" s="227" t="s">
        <v>1400</v>
      </c>
      <c r="G642" s="228" t="s">
        <v>151</v>
      </c>
      <c r="H642" s="229">
        <v>232.221</v>
      </c>
      <c r="I642" s="230"/>
      <c r="J642" s="231"/>
      <c r="K642" s="232">
        <f>ROUND(P642*H642,2)</f>
        <v>0</v>
      </c>
      <c r="L642" s="227" t="s">
        <v>152</v>
      </c>
      <c r="M642" s="233"/>
      <c r="N642" s="234" t="s">
        <v>20</v>
      </c>
      <c r="O642" s="216" t="s">
        <v>48</v>
      </c>
      <c r="P642" s="217">
        <f>I642+J642</f>
        <v>0</v>
      </c>
      <c r="Q642" s="217">
        <f>ROUND(I642*H642,2)</f>
        <v>0</v>
      </c>
      <c r="R642" s="217">
        <f>ROUND(J642*H642,2)</f>
        <v>0</v>
      </c>
      <c r="S642" s="81"/>
      <c r="T642" s="218">
        <f>S642*H642</f>
        <v>0</v>
      </c>
      <c r="U642" s="218">
        <v>0.0032000000000000002</v>
      </c>
      <c r="V642" s="218">
        <f>U642*H642</f>
        <v>0.74310720000000008</v>
      </c>
      <c r="W642" s="218">
        <v>0</v>
      </c>
      <c r="X642" s="219">
        <f>W642*H642</f>
        <v>0</v>
      </c>
      <c r="AR642" s="220" t="s">
        <v>379</v>
      </c>
      <c r="AT642" s="220" t="s">
        <v>185</v>
      </c>
      <c r="AU642" s="220" t="s">
        <v>153</v>
      </c>
      <c r="AY642" s="15" t="s">
        <v>145</v>
      </c>
      <c r="BE642" s="221">
        <f>IF(O642="základní",K642,0)</f>
        <v>0</v>
      </c>
      <c r="BF642" s="221">
        <f>IF(O642="snížená",K642,0)</f>
        <v>0</v>
      </c>
      <c r="BG642" s="221">
        <f>IF(O642="zákl. přenesená",K642,0)</f>
        <v>0</v>
      </c>
      <c r="BH642" s="221">
        <f>IF(O642="sníž. přenesená",K642,0)</f>
        <v>0</v>
      </c>
      <c r="BI642" s="221">
        <f>IF(O642="nulová",K642,0)</f>
        <v>0</v>
      </c>
      <c r="BJ642" s="15" t="s">
        <v>153</v>
      </c>
      <c r="BK642" s="221">
        <f>ROUND(P642*H642,2)</f>
        <v>0</v>
      </c>
      <c r="BL642" s="15" t="s">
        <v>446</v>
      </c>
      <c r="BM642" s="220" t="s">
        <v>1401</v>
      </c>
    </row>
    <row r="643" s="1" customFormat="1">
      <c r="B643" s="36"/>
      <c r="C643" s="37"/>
      <c r="D643" s="222" t="s">
        <v>155</v>
      </c>
      <c r="E643" s="37"/>
      <c r="F643" s="223" t="s">
        <v>1400</v>
      </c>
      <c r="G643" s="37"/>
      <c r="H643" s="37"/>
      <c r="I643" s="128"/>
      <c r="J643" s="128"/>
      <c r="K643" s="37"/>
      <c r="L643" s="37"/>
      <c r="M643" s="41"/>
      <c r="N643" s="224"/>
      <c r="O643" s="81"/>
      <c r="P643" s="81"/>
      <c r="Q643" s="81"/>
      <c r="R643" s="81"/>
      <c r="S643" s="81"/>
      <c r="T643" s="81"/>
      <c r="U643" s="81"/>
      <c r="V643" s="81"/>
      <c r="W643" s="81"/>
      <c r="X643" s="82"/>
      <c r="AT643" s="15" t="s">
        <v>155</v>
      </c>
      <c r="AU643" s="15" t="s">
        <v>153</v>
      </c>
    </row>
    <row r="644" s="12" customFormat="1">
      <c r="B644" s="235"/>
      <c r="C644" s="236"/>
      <c r="D644" s="222" t="s">
        <v>258</v>
      </c>
      <c r="E644" s="236"/>
      <c r="F644" s="237" t="s">
        <v>1402</v>
      </c>
      <c r="G644" s="236"/>
      <c r="H644" s="238">
        <v>232.221</v>
      </c>
      <c r="I644" s="239"/>
      <c r="J644" s="239"/>
      <c r="K644" s="236"/>
      <c r="L644" s="236"/>
      <c r="M644" s="240"/>
      <c r="N644" s="241"/>
      <c r="O644" s="242"/>
      <c r="P644" s="242"/>
      <c r="Q644" s="242"/>
      <c r="R644" s="242"/>
      <c r="S644" s="242"/>
      <c r="T644" s="242"/>
      <c r="U644" s="242"/>
      <c r="V644" s="242"/>
      <c r="W644" s="242"/>
      <c r="X644" s="243"/>
      <c r="AT644" s="244" t="s">
        <v>258</v>
      </c>
      <c r="AU644" s="244" t="s">
        <v>153</v>
      </c>
      <c r="AV644" s="12" t="s">
        <v>153</v>
      </c>
      <c r="AW644" s="12" t="s">
        <v>4</v>
      </c>
      <c r="AX644" s="12" t="s">
        <v>83</v>
      </c>
      <c r="AY644" s="244" t="s">
        <v>145</v>
      </c>
    </row>
    <row r="645" s="1" customFormat="1" ht="24" customHeight="1">
      <c r="B645" s="36"/>
      <c r="C645" s="208" t="s">
        <v>1403</v>
      </c>
      <c r="D645" s="208" t="s">
        <v>148</v>
      </c>
      <c r="E645" s="209" t="s">
        <v>1404</v>
      </c>
      <c r="F645" s="210" t="s">
        <v>1405</v>
      </c>
      <c r="G645" s="211" t="s">
        <v>151</v>
      </c>
      <c r="H645" s="212">
        <v>211.11000000000001</v>
      </c>
      <c r="I645" s="213"/>
      <c r="J645" s="213"/>
      <c r="K645" s="214">
        <f>ROUND(P645*H645,2)</f>
        <v>0</v>
      </c>
      <c r="L645" s="210" t="s">
        <v>152</v>
      </c>
      <c r="M645" s="41"/>
      <c r="N645" s="215" t="s">
        <v>20</v>
      </c>
      <c r="O645" s="216" t="s">
        <v>48</v>
      </c>
      <c r="P645" s="217">
        <f>I645+J645</f>
        <v>0</v>
      </c>
      <c r="Q645" s="217">
        <f>ROUND(I645*H645,2)</f>
        <v>0</v>
      </c>
      <c r="R645" s="217">
        <f>ROUND(J645*H645,2)</f>
        <v>0</v>
      </c>
      <c r="S645" s="81"/>
      <c r="T645" s="218">
        <f>S645*H645</f>
        <v>0</v>
      </c>
      <c r="U645" s="218">
        <v>0</v>
      </c>
      <c r="V645" s="218">
        <f>U645*H645</f>
        <v>0</v>
      </c>
      <c r="W645" s="218">
        <v>0</v>
      </c>
      <c r="X645" s="219">
        <f>W645*H645</f>
        <v>0</v>
      </c>
      <c r="AR645" s="220" t="s">
        <v>446</v>
      </c>
      <c r="AT645" s="220" t="s">
        <v>148</v>
      </c>
      <c r="AU645" s="220" t="s">
        <v>153</v>
      </c>
      <c r="AY645" s="15" t="s">
        <v>145</v>
      </c>
      <c r="BE645" s="221">
        <f>IF(O645="základní",K645,0)</f>
        <v>0</v>
      </c>
      <c r="BF645" s="221">
        <f>IF(O645="snížená",K645,0)</f>
        <v>0</v>
      </c>
      <c r="BG645" s="221">
        <f>IF(O645="zákl. přenesená",K645,0)</f>
        <v>0</v>
      </c>
      <c r="BH645" s="221">
        <f>IF(O645="sníž. přenesená",K645,0)</f>
        <v>0</v>
      </c>
      <c r="BI645" s="221">
        <f>IF(O645="nulová",K645,0)</f>
        <v>0</v>
      </c>
      <c r="BJ645" s="15" t="s">
        <v>153</v>
      </c>
      <c r="BK645" s="221">
        <f>ROUND(P645*H645,2)</f>
        <v>0</v>
      </c>
      <c r="BL645" s="15" t="s">
        <v>446</v>
      </c>
      <c r="BM645" s="220" t="s">
        <v>1406</v>
      </c>
    </row>
    <row r="646" s="1" customFormat="1">
      <c r="B646" s="36"/>
      <c r="C646" s="37"/>
      <c r="D646" s="222" t="s">
        <v>155</v>
      </c>
      <c r="E646" s="37"/>
      <c r="F646" s="223" t="s">
        <v>1407</v>
      </c>
      <c r="G646" s="37"/>
      <c r="H646" s="37"/>
      <c r="I646" s="128"/>
      <c r="J646" s="128"/>
      <c r="K646" s="37"/>
      <c r="L646" s="37"/>
      <c r="M646" s="41"/>
      <c r="N646" s="224"/>
      <c r="O646" s="81"/>
      <c r="P646" s="81"/>
      <c r="Q646" s="81"/>
      <c r="R646" s="81"/>
      <c r="S646" s="81"/>
      <c r="T646" s="81"/>
      <c r="U646" s="81"/>
      <c r="V646" s="81"/>
      <c r="W646" s="81"/>
      <c r="X646" s="82"/>
      <c r="AT646" s="15" t="s">
        <v>155</v>
      </c>
      <c r="AU646" s="15" t="s">
        <v>153</v>
      </c>
    </row>
    <row r="647" s="1" customFormat="1" ht="24" customHeight="1">
      <c r="B647" s="36"/>
      <c r="C647" s="208" t="s">
        <v>1408</v>
      </c>
      <c r="D647" s="208" t="s">
        <v>148</v>
      </c>
      <c r="E647" s="209" t="s">
        <v>1409</v>
      </c>
      <c r="F647" s="210" t="s">
        <v>1410</v>
      </c>
      <c r="G647" s="211" t="s">
        <v>188</v>
      </c>
      <c r="H647" s="212">
        <v>0.80600000000000005</v>
      </c>
      <c r="I647" s="213"/>
      <c r="J647" s="213"/>
      <c r="K647" s="214">
        <f>ROUND(P647*H647,2)</f>
        <v>0</v>
      </c>
      <c r="L647" s="210" t="s">
        <v>152</v>
      </c>
      <c r="M647" s="41"/>
      <c r="N647" s="215" t="s">
        <v>20</v>
      </c>
      <c r="O647" s="216" t="s">
        <v>48</v>
      </c>
      <c r="P647" s="217">
        <f>I647+J647</f>
        <v>0</v>
      </c>
      <c r="Q647" s="217">
        <f>ROUND(I647*H647,2)</f>
        <v>0</v>
      </c>
      <c r="R647" s="217">
        <f>ROUND(J647*H647,2)</f>
        <v>0</v>
      </c>
      <c r="S647" s="81"/>
      <c r="T647" s="218">
        <f>S647*H647</f>
        <v>0</v>
      </c>
      <c r="U647" s="218">
        <v>0</v>
      </c>
      <c r="V647" s="218">
        <f>U647*H647</f>
        <v>0</v>
      </c>
      <c r="W647" s="218">
        <v>0</v>
      </c>
      <c r="X647" s="219">
        <f>W647*H647</f>
        <v>0</v>
      </c>
      <c r="AR647" s="220" t="s">
        <v>446</v>
      </c>
      <c r="AT647" s="220" t="s">
        <v>148</v>
      </c>
      <c r="AU647" s="220" t="s">
        <v>153</v>
      </c>
      <c r="AY647" s="15" t="s">
        <v>145</v>
      </c>
      <c r="BE647" s="221">
        <f>IF(O647="základní",K647,0)</f>
        <v>0</v>
      </c>
      <c r="BF647" s="221">
        <f>IF(O647="snížená",K647,0)</f>
        <v>0</v>
      </c>
      <c r="BG647" s="221">
        <f>IF(O647="zákl. přenesená",K647,0)</f>
        <v>0</v>
      </c>
      <c r="BH647" s="221">
        <f>IF(O647="sníž. přenesená",K647,0)</f>
        <v>0</v>
      </c>
      <c r="BI647" s="221">
        <f>IF(O647="nulová",K647,0)</f>
        <v>0</v>
      </c>
      <c r="BJ647" s="15" t="s">
        <v>153</v>
      </c>
      <c r="BK647" s="221">
        <f>ROUND(P647*H647,2)</f>
        <v>0</v>
      </c>
      <c r="BL647" s="15" t="s">
        <v>446</v>
      </c>
      <c r="BM647" s="220" t="s">
        <v>1411</v>
      </c>
    </row>
    <row r="648" s="1" customFormat="1">
      <c r="B648" s="36"/>
      <c r="C648" s="37"/>
      <c r="D648" s="222" t="s">
        <v>155</v>
      </c>
      <c r="E648" s="37"/>
      <c r="F648" s="223" t="s">
        <v>1412</v>
      </c>
      <c r="G648" s="37"/>
      <c r="H648" s="37"/>
      <c r="I648" s="128"/>
      <c r="J648" s="128"/>
      <c r="K648" s="37"/>
      <c r="L648" s="37"/>
      <c r="M648" s="41"/>
      <c r="N648" s="224"/>
      <c r="O648" s="81"/>
      <c r="P648" s="81"/>
      <c r="Q648" s="81"/>
      <c r="R648" s="81"/>
      <c r="S648" s="81"/>
      <c r="T648" s="81"/>
      <c r="U648" s="81"/>
      <c r="V648" s="81"/>
      <c r="W648" s="81"/>
      <c r="X648" s="82"/>
      <c r="AT648" s="15" t="s">
        <v>155</v>
      </c>
      <c r="AU648" s="15" t="s">
        <v>153</v>
      </c>
    </row>
    <row r="649" s="11" customFormat="1" ht="22.8" customHeight="1">
      <c r="B649" s="191"/>
      <c r="C649" s="192"/>
      <c r="D649" s="193" t="s">
        <v>77</v>
      </c>
      <c r="E649" s="206" t="s">
        <v>1413</v>
      </c>
      <c r="F649" s="206" t="s">
        <v>1414</v>
      </c>
      <c r="G649" s="192"/>
      <c r="H649" s="192"/>
      <c r="I649" s="195"/>
      <c r="J649" s="195"/>
      <c r="K649" s="207">
        <f>BK649</f>
        <v>0</v>
      </c>
      <c r="L649" s="192"/>
      <c r="M649" s="197"/>
      <c r="N649" s="198"/>
      <c r="O649" s="199"/>
      <c r="P649" s="199"/>
      <c r="Q649" s="200">
        <f>SUM(Q650:Q670)</f>
        <v>0</v>
      </c>
      <c r="R649" s="200">
        <f>SUM(R650:R670)</f>
        <v>0</v>
      </c>
      <c r="S649" s="199"/>
      <c r="T649" s="201">
        <f>SUM(T650:T670)</f>
        <v>0</v>
      </c>
      <c r="U649" s="199"/>
      <c r="V649" s="201">
        <f>SUM(V650:V670)</f>
        <v>3.0192999999999999</v>
      </c>
      <c r="W649" s="199"/>
      <c r="X649" s="202">
        <f>SUM(X650:X670)</f>
        <v>0.13999999999999999</v>
      </c>
      <c r="AR649" s="203" t="s">
        <v>153</v>
      </c>
      <c r="AT649" s="204" t="s">
        <v>77</v>
      </c>
      <c r="AU649" s="204" t="s">
        <v>83</v>
      </c>
      <c r="AY649" s="203" t="s">
        <v>145</v>
      </c>
      <c r="BK649" s="205">
        <f>SUM(BK650:BK670)</f>
        <v>0</v>
      </c>
    </row>
    <row r="650" s="1" customFormat="1" ht="24" customHeight="1">
      <c r="B650" s="36"/>
      <c r="C650" s="208" t="s">
        <v>1415</v>
      </c>
      <c r="D650" s="208" t="s">
        <v>148</v>
      </c>
      <c r="E650" s="209" t="s">
        <v>1416</v>
      </c>
      <c r="F650" s="210" t="s">
        <v>1417</v>
      </c>
      <c r="G650" s="211" t="s">
        <v>151</v>
      </c>
      <c r="H650" s="212">
        <v>110</v>
      </c>
      <c r="I650" s="213"/>
      <c r="J650" s="213"/>
      <c r="K650" s="214">
        <f>ROUND(P650*H650,2)</f>
        <v>0</v>
      </c>
      <c r="L650" s="210" t="s">
        <v>152</v>
      </c>
      <c r="M650" s="41"/>
      <c r="N650" s="215" t="s">
        <v>20</v>
      </c>
      <c r="O650" s="216" t="s">
        <v>48</v>
      </c>
      <c r="P650" s="217">
        <f>I650+J650</f>
        <v>0</v>
      </c>
      <c r="Q650" s="217">
        <f>ROUND(I650*H650,2)</f>
        <v>0</v>
      </c>
      <c r="R650" s="217">
        <f>ROUND(J650*H650,2)</f>
        <v>0</v>
      </c>
      <c r="S650" s="81"/>
      <c r="T650" s="218">
        <f>S650*H650</f>
        <v>0</v>
      </c>
      <c r="U650" s="218">
        <v>0</v>
      </c>
      <c r="V650" s="218">
        <f>U650*H650</f>
        <v>0</v>
      </c>
      <c r="W650" s="218">
        <v>0</v>
      </c>
      <c r="X650" s="219">
        <f>W650*H650</f>
        <v>0</v>
      </c>
      <c r="AR650" s="220" t="s">
        <v>446</v>
      </c>
      <c r="AT650" s="220" t="s">
        <v>148</v>
      </c>
      <c r="AU650" s="220" t="s">
        <v>153</v>
      </c>
      <c r="AY650" s="15" t="s">
        <v>145</v>
      </c>
      <c r="BE650" s="221">
        <f>IF(O650="základní",K650,0)</f>
        <v>0</v>
      </c>
      <c r="BF650" s="221">
        <f>IF(O650="snížená",K650,0)</f>
        <v>0</v>
      </c>
      <c r="BG650" s="221">
        <f>IF(O650="zákl. přenesená",K650,0)</f>
        <v>0</v>
      </c>
      <c r="BH650" s="221">
        <f>IF(O650="sníž. přenesená",K650,0)</f>
        <v>0</v>
      </c>
      <c r="BI650" s="221">
        <f>IF(O650="nulová",K650,0)</f>
        <v>0</v>
      </c>
      <c r="BJ650" s="15" t="s">
        <v>153</v>
      </c>
      <c r="BK650" s="221">
        <f>ROUND(P650*H650,2)</f>
        <v>0</v>
      </c>
      <c r="BL650" s="15" t="s">
        <v>446</v>
      </c>
      <c r="BM650" s="220" t="s">
        <v>1418</v>
      </c>
    </row>
    <row r="651" s="1" customFormat="1">
      <c r="B651" s="36"/>
      <c r="C651" s="37"/>
      <c r="D651" s="222" t="s">
        <v>155</v>
      </c>
      <c r="E651" s="37"/>
      <c r="F651" s="223" t="s">
        <v>1419</v>
      </c>
      <c r="G651" s="37"/>
      <c r="H651" s="37"/>
      <c r="I651" s="128"/>
      <c r="J651" s="128"/>
      <c r="K651" s="37"/>
      <c r="L651" s="37"/>
      <c r="M651" s="41"/>
      <c r="N651" s="224"/>
      <c r="O651" s="81"/>
      <c r="P651" s="81"/>
      <c r="Q651" s="81"/>
      <c r="R651" s="81"/>
      <c r="S651" s="81"/>
      <c r="T651" s="81"/>
      <c r="U651" s="81"/>
      <c r="V651" s="81"/>
      <c r="W651" s="81"/>
      <c r="X651" s="82"/>
      <c r="AT651" s="15" t="s">
        <v>155</v>
      </c>
      <c r="AU651" s="15" t="s">
        <v>153</v>
      </c>
    </row>
    <row r="652" s="1" customFormat="1" ht="24" customHeight="1">
      <c r="B652" s="36"/>
      <c r="C652" s="208" t="s">
        <v>1420</v>
      </c>
      <c r="D652" s="208" t="s">
        <v>148</v>
      </c>
      <c r="E652" s="209" t="s">
        <v>1421</v>
      </c>
      <c r="F652" s="210" t="s">
        <v>1422</v>
      </c>
      <c r="G652" s="211" t="s">
        <v>151</v>
      </c>
      <c r="H652" s="212">
        <v>110</v>
      </c>
      <c r="I652" s="213"/>
      <c r="J652" s="213"/>
      <c r="K652" s="214">
        <f>ROUND(P652*H652,2)</f>
        <v>0</v>
      </c>
      <c r="L652" s="210" t="s">
        <v>152</v>
      </c>
      <c r="M652" s="41"/>
      <c r="N652" s="215" t="s">
        <v>20</v>
      </c>
      <c r="O652" s="216" t="s">
        <v>48</v>
      </c>
      <c r="P652" s="217">
        <f>I652+J652</f>
        <v>0</v>
      </c>
      <c r="Q652" s="217">
        <f>ROUND(I652*H652,2)</f>
        <v>0</v>
      </c>
      <c r="R652" s="217">
        <f>ROUND(J652*H652,2)</f>
        <v>0</v>
      </c>
      <c r="S652" s="81"/>
      <c r="T652" s="218">
        <f>S652*H652</f>
        <v>0</v>
      </c>
      <c r="U652" s="218">
        <v>0.00029999999999999997</v>
      </c>
      <c r="V652" s="218">
        <f>U652*H652</f>
        <v>0.032999999999999995</v>
      </c>
      <c r="W652" s="218">
        <v>0</v>
      </c>
      <c r="X652" s="219">
        <f>W652*H652</f>
        <v>0</v>
      </c>
      <c r="AR652" s="220" t="s">
        <v>446</v>
      </c>
      <c r="AT652" s="220" t="s">
        <v>148</v>
      </c>
      <c r="AU652" s="220" t="s">
        <v>153</v>
      </c>
      <c r="AY652" s="15" t="s">
        <v>145</v>
      </c>
      <c r="BE652" s="221">
        <f>IF(O652="základní",K652,0)</f>
        <v>0</v>
      </c>
      <c r="BF652" s="221">
        <f>IF(O652="snížená",K652,0)</f>
        <v>0</v>
      </c>
      <c r="BG652" s="221">
        <f>IF(O652="zákl. přenesená",K652,0)</f>
        <v>0</v>
      </c>
      <c r="BH652" s="221">
        <f>IF(O652="sníž. přenesená",K652,0)</f>
        <v>0</v>
      </c>
      <c r="BI652" s="221">
        <f>IF(O652="nulová",K652,0)</f>
        <v>0</v>
      </c>
      <c r="BJ652" s="15" t="s">
        <v>153</v>
      </c>
      <c r="BK652" s="221">
        <f>ROUND(P652*H652,2)</f>
        <v>0</v>
      </c>
      <c r="BL652" s="15" t="s">
        <v>446</v>
      </c>
      <c r="BM652" s="220" t="s">
        <v>1423</v>
      </c>
    </row>
    <row r="653" s="1" customFormat="1">
      <c r="B653" s="36"/>
      <c r="C653" s="37"/>
      <c r="D653" s="222" t="s">
        <v>155</v>
      </c>
      <c r="E653" s="37"/>
      <c r="F653" s="223" t="s">
        <v>1424</v>
      </c>
      <c r="G653" s="37"/>
      <c r="H653" s="37"/>
      <c r="I653" s="128"/>
      <c r="J653" s="128"/>
      <c r="K653" s="37"/>
      <c r="L653" s="37"/>
      <c r="M653" s="41"/>
      <c r="N653" s="224"/>
      <c r="O653" s="81"/>
      <c r="P653" s="81"/>
      <c r="Q653" s="81"/>
      <c r="R653" s="81"/>
      <c r="S653" s="81"/>
      <c r="T653" s="81"/>
      <c r="U653" s="81"/>
      <c r="V653" s="81"/>
      <c r="W653" s="81"/>
      <c r="X653" s="82"/>
      <c r="AT653" s="15" t="s">
        <v>155</v>
      </c>
      <c r="AU653" s="15" t="s">
        <v>153</v>
      </c>
    </row>
    <row r="654" s="1" customFormat="1" ht="24" customHeight="1">
      <c r="B654" s="36"/>
      <c r="C654" s="208" t="s">
        <v>1425</v>
      </c>
      <c r="D654" s="208" t="s">
        <v>148</v>
      </c>
      <c r="E654" s="209" t="s">
        <v>1426</v>
      </c>
      <c r="F654" s="210" t="s">
        <v>1427</v>
      </c>
      <c r="G654" s="211" t="s">
        <v>182</v>
      </c>
      <c r="H654" s="212">
        <v>200</v>
      </c>
      <c r="I654" s="213"/>
      <c r="J654" s="213"/>
      <c r="K654" s="214">
        <f>ROUND(P654*H654,2)</f>
        <v>0</v>
      </c>
      <c r="L654" s="210" t="s">
        <v>152</v>
      </c>
      <c r="M654" s="41"/>
      <c r="N654" s="215" t="s">
        <v>20</v>
      </c>
      <c r="O654" s="216" t="s">
        <v>48</v>
      </c>
      <c r="P654" s="217">
        <f>I654+J654</f>
        <v>0</v>
      </c>
      <c r="Q654" s="217">
        <f>ROUND(I654*H654,2)</f>
        <v>0</v>
      </c>
      <c r="R654" s="217">
        <f>ROUND(J654*H654,2)</f>
        <v>0</v>
      </c>
      <c r="S654" s="81"/>
      <c r="T654" s="218">
        <f>S654*H654</f>
        <v>0</v>
      </c>
      <c r="U654" s="218">
        <v>0.00012</v>
      </c>
      <c r="V654" s="218">
        <f>U654*H654</f>
        <v>0.024</v>
      </c>
      <c r="W654" s="218">
        <v>0.00069999999999999999</v>
      </c>
      <c r="X654" s="219">
        <f>W654*H654</f>
        <v>0.13999999999999999</v>
      </c>
      <c r="AR654" s="220" t="s">
        <v>446</v>
      </c>
      <c r="AT654" s="220" t="s">
        <v>148</v>
      </c>
      <c r="AU654" s="220" t="s">
        <v>153</v>
      </c>
      <c r="AY654" s="15" t="s">
        <v>145</v>
      </c>
      <c r="BE654" s="221">
        <f>IF(O654="základní",K654,0)</f>
        <v>0</v>
      </c>
      <c r="BF654" s="221">
        <f>IF(O654="snížená",K654,0)</f>
        <v>0</v>
      </c>
      <c r="BG654" s="221">
        <f>IF(O654="zákl. přenesená",K654,0)</f>
        <v>0</v>
      </c>
      <c r="BH654" s="221">
        <f>IF(O654="sníž. přenesená",K654,0)</f>
        <v>0</v>
      </c>
      <c r="BI654" s="221">
        <f>IF(O654="nulová",K654,0)</f>
        <v>0</v>
      </c>
      <c r="BJ654" s="15" t="s">
        <v>153</v>
      </c>
      <c r="BK654" s="221">
        <f>ROUND(P654*H654,2)</f>
        <v>0</v>
      </c>
      <c r="BL654" s="15" t="s">
        <v>446</v>
      </c>
      <c r="BM654" s="220" t="s">
        <v>1428</v>
      </c>
    </row>
    <row r="655" s="1" customFormat="1">
      <c r="B655" s="36"/>
      <c r="C655" s="37"/>
      <c r="D655" s="222" t="s">
        <v>155</v>
      </c>
      <c r="E655" s="37"/>
      <c r="F655" s="223" t="s">
        <v>1429</v>
      </c>
      <c r="G655" s="37"/>
      <c r="H655" s="37"/>
      <c r="I655" s="128"/>
      <c r="J655" s="128"/>
      <c r="K655" s="37"/>
      <c r="L655" s="37"/>
      <c r="M655" s="41"/>
      <c r="N655" s="224"/>
      <c r="O655" s="81"/>
      <c r="P655" s="81"/>
      <c r="Q655" s="81"/>
      <c r="R655" s="81"/>
      <c r="S655" s="81"/>
      <c r="T655" s="81"/>
      <c r="U655" s="81"/>
      <c r="V655" s="81"/>
      <c r="W655" s="81"/>
      <c r="X655" s="82"/>
      <c r="AT655" s="15" t="s">
        <v>155</v>
      </c>
      <c r="AU655" s="15" t="s">
        <v>153</v>
      </c>
    </row>
    <row r="656" s="1" customFormat="1" ht="24" customHeight="1">
      <c r="B656" s="36"/>
      <c r="C656" s="225" t="s">
        <v>1430</v>
      </c>
      <c r="D656" s="225" t="s">
        <v>185</v>
      </c>
      <c r="E656" s="226" t="s">
        <v>1431</v>
      </c>
      <c r="F656" s="227" t="s">
        <v>1432</v>
      </c>
      <c r="G656" s="228" t="s">
        <v>151</v>
      </c>
      <c r="H656" s="229">
        <v>220</v>
      </c>
      <c r="I656" s="230"/>
      <c r="J656" s="231"/>
      <c r="K656" s="232">
        <f>ROUND(P656*H656,2)</f>
        <v>0</v>
      </c>
      <c r="L656" s="227" t="s">
        <v>152</v>
      </c>
      <c r="M656" s="233"/>
      <c r="N656" s="234" t="s">
        <v>20</v>
      </c>
      <c r="O656" s="216" t="s">
        <v>48</v>
      </c>
      <c r="P656" s="217">
        <f>I656+J656</f>
        <v>0</v>
      </c>
      <c r="Q656" s="217">
        <f>ROUND(I656*H656,2)</f>
        <v>0</v>
      </c>
      <c r="R656" s="217">
        <f>ROUND(J656*H656,2)</f>
        <v>0</v>
      </c>
      <c r="S656" s="81"/>
      <c r="T656" s="218">
        <f>S656*H656</f>
        <v>0</v>
      </c>
      <c r="U656" s="218">
        <v>0.0097999999999999997</v>
      </c>
      <c r="V656" s="218">
        <f>U656*H656</f>
        <v>2.1560000000000001</v>
      </c>
      <c r="W656" s="218">
        <v>0</v>
      </c>
      <c r="X656" s="219">
        <f>W656*H656</f>
        <v>0</v>
      </c>
      <c r="AR656" s="220" t="s">
        <v>379</v>
      </c>
      <c r="AT656" s="220" t="s">
        <v>185</v>
      </c>
      <c r="AU656" s="220" t="s">
        <v>153</v>
      </c>
      <c r="AY656" s="15" t="s">
        <v>145</v>
      </c>
      <c r="BE656" s="221">
        <f>IF(O656="základní",K656,0)</f>
        <v>0</v>
      </c>
      <c r="BF656" s="221">
        <f>IF(O656="snížená",K656,0)</f>
        <v>0</v>
      </c>
      <c r="BG656" s="221">
        <f>IF(O656="zákl. přenesená",K656,0)</f>
        <v>0</v>
      </c>
      <c r="BH656" s="221">
        <f>IF(O656="sníž. přenesená",K656,0)</f>
        <v>0</v>
      </c>
      <c r="BI656" s="221">
        <f>IF(O656="nulová",K656,0)</f>
        <v>0</v>
      </c>
      <c r="BJ656" s="15" t="s">
        <v>153</v>
      </c>
      <c r="BK656" s="221">
        <f>ROUND(P656*H656,2)</f>
        <v>0</v>
      </c>
      <c r="BL656" s="15" t="s">
        <v>446</v>
      </c>
      <c r="BM656" s="220" t="s">
        <v>1433</v>
      </c>
    </row>
    <row r="657" s="1" customFormat="1">
      <c r="B657" s="36"/>
      <c r="C657" s="37"/>
      <c r="D657" s="222" t="s">
        <v>155</v>
      </c>
      <c r="E657" s="37"/>
      <c r="F657" s="223" t="s">
        <v>1432</v>
      </c>
      <c r="G657" s="37"/>
      <c r="H657" s="37"/>
      <c r="I657" s="128"/>
      <c r="J657" s="128"/>
      <c r="K657" s="37"/>
      <c r="L657" s="37"/>
      <c r="M657" s="41"/>
      <c r="N657" s="224"/>
      <c r="O657" s="81"/>
      <c r="P657" s="81"/>
      <c r="Q657" s="81"/>
      <c r="R657" s="81"/>
      <c r="S657" s="81"/>
      <c r="T657" s="81"/>
      <c r="U657" s="81"/>
      <c r="V657" s="81"/>
      <c r="W657" s="81"/>
      <c r="X657" s="82"/>
      <c r="AT657" s="15" t="s">
        <v>155</v>
      </c>
      <c r="AU657" s="15" t="s">
        <v>153</v>
      </c>
    </row>
    <row r="658" s="12" customFormat="1">
      <c r="B658" s="235"/>
      <c r="C658" s="236"/>
      <c r="D658" s="222" t="s">
        <v>258</v>
      </c>
      <c r="E658" s="236"/>
      <c r="F658" s="237" t="s">
        <v>1434</v>
      </c>
      <c r="G658" s="236"/>
      <c r="H658" s="238">
        <v>220</v>
      </c>
      <c r="I658" s="239"/>
      <c r="J658" s="239"/>
      <c r="K658" s="236"/>
      <c r="L658" s="236"/>
      <c r="M658" s="240"/>
      <c r="N658" s="241"/>
      <c r="O658" s="242"/>
      <c r="P658" s="242"/>
      <c r="Q658" s="242"/>
      <c r="R658" s="242"/>
      <c r="S658" s="242"/>
      <c r="T658" s="242"/>
      <c r="U658" s="242"/>
      <c r="V658" s="242"/>
      <c r="W658" s="242"/>
      <c r="X658" s="243"/>
      <c r="AT658" s="244" t="s">
        <v>258</v>
      </c>
      <c r="AU658" s="244" t="s">
        <v>153</v>
      </c>
      <c r="AV658" s="12" t="s">
        <v>153</v>
      </c>
      <c r="AW658" s="12" t="s">
        <v>4</v>
      </c>
      <c r="AX658" s="12" t="s">
        <v>83</v>
      </c>
      <c r="AY658" s="244" t="s">
        <v>145</v>
      </c>
    </row>
    <row r="659" s="1" customFormat="1" ht="24" customHeight="1">
      <c r="B659" s="36"/>
      <c r="C659" s="208" t="s">
        <v>1435</v>
      </c>
      <c r="D659" s="208" t="s">
        <v>148</v>
      </c>
      <c r="E659" s="209" t="s">
        <v>1436</v>
      </c>
      <c r="F659" s="210" t="s">
        <v>1437</v>
      </c>
      <c r="G659" s="211" t="s">
        <v>151</v>
      </c>
      <c r="H659" s="212">
        <v>110</v>
      </c>
      <c r="I659" s="213"/>
      <c r="J659" s="213"/>
      <c r="K659" s="214">
        <f>ROUND(P659*H659,2)</f>
        <v>0</v>
      </c>
      <c r="L659" s="210" t="s">
        <v>152</v>
      </c>
      <c r="M659" s="41"/>
      <c r="N659" s="215" t="s">
        <v>20</v>
      </c>
      <c r="O659" s="216" t="s">
        <v>48</v>
      </c>
      <c r="P659" s="217">
        <f>I659+J659</f>
        <v>0</v>
      </c>
      <c r="Q659" s="217">
        <f>ROUND(I659*H659,2)</f>
        <v>0</v>
      </c>
      <c r="R659" s="217">
        <f>ROUND(J659*H659,2)</f>
        <v>0</v>
      </c>
      <c r="S659" s="81"/>
      <c r="T659" s="218">
        <f>S659*H659</f>
        <v>0</v>
      </c>
      <c r="U659" s="218">
        <v>0.0073000000000000001</v>
      </c>
      <c r="V659" s="218">
        <f>U659*H659</f>
        <v>0.80300000000000005</v>
      </c>
      <c r="W659" s="218">
        <v>0</v>
      </c>
      <c r="X659" s="219">
        <f>W659*H659</f>
        <v>0</v>
      </c>
      <c r="AR659" s="220" t="s">
        <v>446</v>
      </c>
      <c r="AT659" s="220" t="s">
        <v>148</v>
      </c>
      <c r="AU659" s="220" t="s">
        <v>153</v>
      </c>
      <c r="AY659" s="15" t="s">
        <v>145</v>
      </c>
      <c r="BE659" s="221">
        <f>IF(O659="základní",K659,0)</f>
        <v>0</v>
      </c>
      <c r="BF659" s="221">
        <f>IF(O659="snížená",K659,0)</f>
        <v>0</v>
      </c>
      <c r="BG659" s="221">
        <f>IF(O659="zákl. přenesená",K659,0)</f>
        <v>0</v>
      </c>
      <c r="BH659" s="221">
        <f>IF(O659="sníž. přenesená",K659,0)</f>
        <v>0</v>
      </c>
      <c r="BI659" s="221">
        <f>IF(O659="nulová",K659,0)</f>
        <v>0</v>
      </c>
      <c r="BJ659" s="15" t="s">
        <v>153</v>
      </c>
      <c r="BK659" s="221">
        <f>ROUND(P659*H659,2)</f>
        <v>0</v>
      </c>
      <c r="BL659" s="15" t="s">
        <v>446</v>
      </c>
      <c r="BM659" s="220" t="s">
        <v>1438</v>
      </c>
    </row>
    <row r="660" s="1" customFormat="1">
      <c r="B660" s="36"/>
      <c r="C660" s="37"/>
      <c r="D660" s="222" t="s">
        <v>155</v>
      </c>
      <c r="E660" s="37"/>
      <c r="F660" s="223" t="s">
        <v>1439</v>
      </c>
      <c r="G660" s="37"/>
      <c r="H660" s="37"/>
      <c r="I660" s="128"/>
      <c r="J660" s="128"/>
      <c r="K660" s="37"/>
      <c r="L660" s="37"/>
      <c r="M660" s="41"/>
      <c r="N660" s="224"/>
      <c r="O660" s="81"/>
      <c r="P660" s="81"/>
      <c r="Q660" s="81"/>
      <c r="R660" s="81"/>
      <c r="S660" s="81"/>
      <c r="T660" s="81"/>
      <c r="U660" s="81"/>
      <c r="V660" s="81"/>
      <c r="W660" s="81"/>
      <c r="X660" s="82"/>
      <c r="AT660" s="15" t="s">
        <v>155</v>
      </c>
      <c r="AU660" s="15" t="s">
        <v>153</v>
      </c>
    </row>
    <row r="661" s="1" customFormat="1" ht="16.5" customHeight="1">
      <c r="B661" s="36"/>
      <c r="C661" s="225" t="s">
        <v>1440</v>
      </c>
      <c r="D661" s="225" t="s">
        <v>185</v>
      </c>
      <c r="E661" s="226" t="s">
        <v>1436</v>
      </c>
      <c r="F661" s="227" t="s">
        <v>20</v>
      </c>
      <c r="G661" s="228" t="s">
        <v>151</v>
      </c>
      <c r="H661" s="229">
        <v>110</v>
      </c>
      <c r="I661" s="230"/>
      <c r="J661" s="231"/>
      <c r="K661" s="232">
        <f>ROUND(P661*H661,2)</f>
        <v>0</v>
      </c>
      <c r="L661" s="227" t="s">
        <v>20</v>
      </c>
      <c r="M661" s="233"/>
      <c r="N661" s="234" t="s">
        <v>20</v>
      </c>
      <c r="O661" s="216" t="s">
        <v>48</v>
      </c>
      <c r="P661" s="217">
        <f>I661+J661</f>
        <v>0</v>
      </c>
      <c r="Q661" s="217">
        <f>ROUND(I661*H661,2)</f>
        <v>0</v>
      </c>
      <c r="R661" s="217">
        <f>ROUND(J661*H661,2)</f>
        <v>0</v>
      </c>
      <c r="S661" s="81"/>
      <c r="T661" s="218">
        <f>S661*H661</f>
        <v>0</v>
      </c>
      <c r="U661" s="218">
        <v>0</v>
      </c>
      <c r="V661" s="218">
        <f>U661*H661</f>
        <v>0</v>
      </c>
      <c r="W661" s="218">
        <v>0</v>
      </c>
      <c r="X661" s="219">
        <f>W661*H661</f>
        <v>0</v>
      </c>
      <c r="AR661" s="220" t="s">
        <v>379</v>
      </c>
      <c r="AT661" s="220" t="s">
        <v>185</v>
      </c>
      <c r="AU661" s="220" t="s">
        <v>153</v>
      </c>
      <c r="AY661" s="15" t="s">
        <v>145</v>
      </c>
      <c r="BE661" s="221">
        <f>IF(O661="základní",K661,0)</f>
        <v>0</v>
      </c>
      <c r="BF661" s="221">
        <f>IF(O661="snížená",K661,0)</f>
        <v>0</v>
      </c>
      <c r="BG661" s="221">
        <f>IF(O661="zákl. přenesená",K661,0)</f>
        <v>0</v>
      </c>
      <c r="BH661" s="221">
        <f>IF(O661="sníž. přenesená",K661,0)</f>
        <v>0</v>
      </c>
      <c r="BI661" s="221">
        <f>IF(O661="nulová",K661,0)</f>
        <v>0</v>
      </c>
      <c r="BJ661" s="15" t="s">
        <v>153</v>
      </c>
      <c r="BK661" s="221">
        <f>ROUND(P661*H661,2)</f>
        <v>0</v>
      </c>
      <c r="BL661" s="15" t="s">
        <v>446</v>
      </c>
      <c r="BM661" s="220" t="s">
        <v>1441</v>
      </c>
    </row>
    <row r="662" s="1" customFormat="1">
      <c r="B662" s="36"/>
      <c r="C662" s="37"/>
      <c r="D662" s="222" t="s">
        <v>155</v>
      </c>
      <c r="E662" s="37"/>
      <c r="F662" s="223" t="s">
        <v>1442</v>
      </c>
      <c r="G662" s="37"/>
      <c r="H662" s="37"/>
      <c r="I662" s="128"/>
      <c r="J662" s="128"/>
      <c r="K662" s="37"/>
      <c r="L662" s="37"/>
      <c r="M662" s="41"/>
      <c r="N662" s="224"/>
      <c r="O662" s="81"/>
      <c r="P662" s="81"/>
      <c r="Q662" s="81"/>
      <c r="R662" s="81"/>
      <c r="S662" s="81"/>
      <c r="T662" s="81"/>
      <c r="U662" s="81"/>
      <c r="V662" s="81"/>
      <c r="W662" s="81"/>
      <c r="X662" s="82"/>
      <c r="AT662" s="15" t="s">
        <v>155</v>
      </c>
      <c r="AU662" s="15" t="s">
        <v>153</v>
      </c>
    </row>
    <row r="663" s="1" customFormat="1" ht="24" customHeight="1">
      <c r="B663" s="36"/>
      <c r="C663" s="208" t="s">
        <v>1443</v>
      </c>
      <c r="D663" s="208" t="s">
        <v>148</v>
      </c>
      <c r="E663" s="209" t="s">
        <v>1444</v>
      </c>
      <c r="F663" s="210" t="s">
        <v>1445</v>
      </c>
      <c r="G663" s="211" t="s">
        <v>251</v>
      </c>
      <c r="H663" s="212">
        <v>110</v>
      </c>
      <c r="I663" s="213"/>
      <c r="J663" s="213"/>
      <c r="K663" s="214">
        <f>ROUND(P663*H663,2)</f>
        <v>0</v>
      </c>
      <c r="L663" s="210" t="s">
        <v>152</v>
      </c>
      <c r="M663" s="41"/>
      <c r="N663" s="215" t="s">
        <v>20</v>
      </c>
      <c r="O663" s="216" t="s">
        <v>48</v>
      </c>
      <c r="P663" s="217">
        <f>I663+J663</f>
        <v>0</v>
      </c>
      <c r="Q663" s="217">
        <f>ROUND(I663*H663,2)</f>
        <v>0</v>
      </c>
      <c r="R663" s="217">
        <f>ROUND(J663*H663,2)</f>
        <v>0</v>
      </c>
      <c r="S663" s="81"/>
      <c r="T663" s="218">
        <f>S663*H663</f>
        <v>0</v>
      </c>
      <c r="U663" s="218">
        <v>3.0000000000000001E-05</v>
      </c>
      <c r="V663" s="218">
        <f>U663*H663</f>
        <v>0.0033</v>
      </c>
      <c r="W663" s="218">
        <v>0</v>
      </c>
      <c r="X663" s="219">
        <f>W663*H663</f>
        <v>0</v>
      </c>
      <c r="AR663" s="220" t="s">
        <v>446</v>
      </c>
      <c r="AT663" s="220" t="s">
        <v>148</v>
      </c>
      <c r="AU663" s="220" t="s">
        <v>153</v>
      </c>
      <c r="AY663" s="15" t="s">
        <v>145</v>
      </c>
      <c r="BE663" s="221">
        <f>IF(O663="základní",K663,0)</f>
        <v>0</v>
      </c>
      <c r="BF663" s="221">
        <f>IF(O663="snížená",K663,0)</f>
        <v>0</v>
      </c>
      <c r="BG663" s="221">
        <f>IF(O663="zákl. přenesená",K663,0)</f>
        <v>0</v>
      </c>
      <c r="BH663" s="221">
        <f>IF(O663="sníž. přenesená",K663,0)</f>
        <v>0</v>
      </c>
      <c r="BI663" s="221">
        <f>IF(O663="nulová",K663,0)</f>
        <v>0</v>
      </c>
      <c r="BJ663" s="15" t="s">
        <v>153</v>
      </c>
      <c r="BK663" s="221">
        <f>ROUND(P663*H663,2)</f>
        <v>0</v>
      </c>
      <c r="BL663" s="15" t="s">
        <v>446</v>
      </c>
      <c r="BM663" s="220" t="s">
        <v>1446</v>
      </c>
    </row>
    <row r="664" s="1" customFormat="1">
      <c r="B664" s="36"/>
      <c r="C664" s="37"/>
      <c r="D664" s="222" t="s">
        <v>155</v>
      </c>
      <c r="E664" s="37"/>
      <c r="F664" s="223" t="s">
        <v>1447</v>
      </c>
      <c r="G664" s="37"/>
      <c r="H664" s="37"/>
      <c r="I664" s="128"/>
      <c r="J664" s="128"/>
      <c r="K664" s="37"/>
      <c r="L664" s="37"/>
      <c r="M664" s="41"/>
      <c r="N664" s="224"/>
      <c r="O664" s="81"/>
      <c r="P664" s="81"/>
      <c r="Q664" s="81"/>
      <c r="R664" s="81"/>
      <c r="S664" s="81"/>
      <c r="T664" s="81"/>
      <c r="U664" s="81"/>
      <c r="V664" s="81"/>
      <c r="W664" s="81"/>
      <c r="X664" s="82"/>
      <c r="AT664" s="15" t="s">
        <v>155</v>
      </c>
      <c r="AU664" s="15" t="s">
        <v>153</v>
      </c>
    </row>
    <row r="665" s="1" customFormat="1" ht="24" customHeight="1">
      <c r="B665" s="36"/>
      <c r="C665" s="208" t="s">
        <v>1448</v>
      </c>
      <c r="D665" s="208" t="s">
        <v>148</v>
      </c>
      <c r="E665" s="209" t="s">
        <v>1449</v>
      </c>
      <c r="F665" s="210" t="s">
        <v>1450</v>
      </c>
      <c r="G665" s="211" t="s">
        <v>182</v>
      </c>
      <c r="H665" s="212">
        <v>48</v>
      </c>
      <c r="I665" s="213"/>
      <c r="J665" s="213"/>
      <c r="K665" s="214">
        <f>ROUND(P665*H665,2)</f>
        <v>0</v>
      </c>
      <c r="L665" s="210" t="s">
        <v>152</v>
      </c>
      <c r="M665" s="41"/>
      <c r="N665" s="215" t="s">
        <v>20</v>
      </c>
      <c r="O665" s="216" t="s">
        <v>48</v>
      </c>
      <c r="P665" s="217">
        <f>I665+J665</f>
        <v>0</v>
      </c>
      <c r="Q665" s="217">
        <f>ROUND(I665*H665,2)</f>
        <v>0</v>
      </c>
      <c r="R665" s="217">
        <f>ROUND(J665*H665,2)</f>
        <v>0</v>
      </c>
      <c r="S665" s="81"/>
      <c r="T665" s="218">
        <f>S665*H665</f>
        <v>0</v>
      </c>
      <c r="U665" s="218">
        <v>0</v>
      </c>
      <c r="V665" s="218">
        <f>U665*H665</f>
        <v>0</v>
      </c>
      <c r="W665" s="218">
        <v>0</v>
      </c>
      <c r="X665" s="219">
        <f>W665*H665</f>
        <v>0</v>
      </c>
      <c r="AR665" s="220" t="s">
        <v>446</v>
      </c>
      <c r="AT665" s="220" t="s">
        <v>148</v>
      </c>
      <c r="AU665" s="220" t="s">
        <v>153</v>
      </c>
      <c r="AY665" s="15" t="s">
        <v>145</v>
      </c>
      <c r="BE665" s="221">
        <f>IF(O665="základní",K665,0)</f>
        <v>0</v>
      </c>
      <c r="BF665" s="221">
        <f>IF(O665="snížená",K665,0)</f>
        <v>0</v>
      </c>
      <c r="BG665" s="221">
        <f>IF(O665="zákl. přenesená",K665,0)</f>
        <v>0</v>
      </c>
      <c r="BH665" s="221">
        <f>IF(O665="sníž. přenesená",K665,0)</f>
        <v>0</v>
      </c>
      <c r="BI665" s="221">
        <f>IF(O665="nulová",K665,0)</f>
        <v>0</v>
      </c>
      <c r="BJ665" s="15" t="s">
        <v>153</v>
      </c>
      <c r="BK665" s="221">
        <f>ROUND(P665*H665,2)</f>
        <v>0</v>
      </c>
      <c r="BL665" s="15" t="s">
        <v>446</v>
      </c>
      <c r="BM665" s="220" t="s">
        <v>1451</v>
      </c>
    </row>
    <row r="666" s="1" customFormat="1">
      <c r="B666" s="36"/>
      <c r="C666" s="37"/>
      <c r="D666" s="222" t="s">
        <v>155</v>
      </c>
      <c r="E666" s="37"/>
      <c r="F666" s="223" t="s">
        <v>1452</v>
      </c>
      <c r="G666" s="37"/>
      <c r="H666" s="37"/>
      <c r="I666" s="128"/>
      <c r="J666" s="128"/>
      <c r="K666" s="37"/>
      <c r="L666" s="37"/>
      <c r="M666" s="41"/>
      <c r="N666" s="224"/>
      <c r="O666" s="81"/>
      <c r="P666" s="81"/>
      <c r="Q666" s="81"/>
      <c r="R666" s="81"/>
      <c r="S666" s="81"/>
      <c r="T666" s="81"/>
      <c r="U666" s="81"/>
      <c r="V666" s="81"/>
      <c r="W666" s="81"/>
      <c r="X666" s="82"/>
      <c r="AT666" s="15" t="s">
        <v>155</v>
      </c>
      <c r="AU666" s="15" t="s">
        <v>153</v>
      </c>
    </row>
    <row r="667" s="1" customFormat="1" ht="24" customHeight="1">
      <c r="B667" s="36"/>
      <c r="C667" s="208" t="s">
        <v>1453</v>
      </c>
      <c r="D667" s="208" t="s">
        <v>148</v>
      </c>
      <c r="E667" s="209" t="s">
        <v>1454</v>
      </c>
      <c r="F667" s="210" t="s">
        <v>1455</v>
      </c>
      <c r="G667" s="211" t="s">
        <v>182</v>
      </c>
      <c r="H667" s="212">
        <v>18</v>
      </c>
      <c r="I667" s="213"/>
      <c r="J667" s="213"/>
      <c r="K667" s="214">
        <f>ROUND(P667*H667,2)</f>
        <v>0</v>
      </c>
      <c r="L667" s="210" t="s">
        <v>152</v>
      </c>
      <c r="M667" s="41"/>
      <c r="N667" s="215" t="s">
        <v>20</v>
      </c>
      <c r="O667" s="216" t="s">
        <v>48</v>
      </c>
      <c r="P667" s="217">
        <f>I667+J667</f>
        <v>0</v>
      </c>
      <c r="Q667" s="217">
        <f>ROUND(I667*H667,2)</f>
        <v>0</v>
      </c>
      <c r="R667" s="217">
        <f>ROUND(J667*H667,2)</f>
        <v>0</v>
      </c>
      <c r="S667" s="81"/>
      <c r="T667" s="218">
        <f>S667*H667</f>
        <v>0</v>
      </c>
      <c r="U667" s="218">
        <v>0</v>
      </c>
      <c r="V667" s="218">
        <f>U667*H667</f>
        <v>0</v>
      </c>
      <c r="W667" s="218">
        <v>0</v>
      </c>
      <c r="X667" s="219">
        <f>W667*H667</f>
        <v>0</v>
      </c>
      <c r="AR667" s="220" t="s">
        <v>446</v>
      </c>
      <c r="AT667" s="220" t="s">
        <v>148</v>
      </c>
      <c r="AU667" s="220" t="s">
        <v>153</v>
      </c>
      <c r="AY667" s="15" t="s">
        <v>145</v>
      </c>
      <c r="BE667" s="221">
        <f>IF(O667="základní",K667,0)</f>
        <v>0</v>
      </c>
      <c r="BF667" s="221">
        <f>IF(O667="snížená",K667,0)</f>
        <v>0</v>
      </c>
      <c r="BG667" s="221">
        <f>IF(O667="zákl. přenesená",K667,0)</f>
        <v>0</v>
      </c>
      <c r="BH667" s="221">
        <f>IF(O667="sníž. přenesená",K667,0)</f>
        <v>0</v>
      </c>
      <c r="BI667" s="221">
        <f>IF(O667="nulová",K667,0)</f>
        <v>0</v>
      </c>
      <c r="BJ667" s="15" t="s">
        <v>153</v>
      </c>
      <c r="BK667" s="221">
        <f>ROUND(P667*H667,2)</f>
        <v>0</v>
      </c>
      <c r="BL667" s="15" t="s">
        <v>446</v>
      </c>
      <c r="BM667" s="220" t="s">
        <v>1456</v>
      </c>
    </row>
    <row r="668" s="1" customFormat="1">
      <c r="B668" s="36"/>
      <c r="C668" s="37"/>
      <c r="D668" s="222" t="s">
        <v>155</v>
      </c>
      <c r="E668" s="37"/>
      <c r="F668" s="223" t="s">
        <v>1457</v>
      </c>
      <c r="G668" s="37"/>
      <c r="H668" s="37"/>
      <c r="I668" s="128"/>
      <c r="J668" s="128"/>
      <c r="K668" s="37"/>
      <c r="L668" s="37"/>
      <c r="M668" s="41"/>
      <c r="N668" s="224"/>
      <c r="O668" s="81"/>
      <c r="P668" s="81"/>
      <c r="Q668" s="81"/>
      <c r="R668" s="81"/>
      <c r="S668" s="81"/>
      <c r="T668" s="81"/>
      <c r="U668" s="81"/>
      <c r="V668" s="81"/>
      <c r="W668" s="81"/>
      <c r="X668" s="82"/>
      <c r="AT668" s="15" t="s">
        <v>155</v>
      </c>
      <c r="AU668" s="15" t="s">
        <v>153</v>
      </c>
    </row>
    <row r="669" s="1" customFormat="1" ht="24" customHeight="1">
      <c r="B669" s="36"/>
      <c r="C669" s="208" t="s">
        <v>1458</v>
      </c>
      <c r="D669" s="208" t="s">
        <v>148</v>
      </c>
      <c r="E669" s="209" t="s">
        <v>1459</v>
      </c>
      <c r="F669" s="210" t="s">
        <v>1460</v>
      </c>
      <c r="G669" s="211" t="s">
        <v>188</v>
      </c>
      <c r="H669" s="212">
        <v>3.0190000000000001</v>
      </c>
      <c r="I669" s="213"/>
      <c r="J669" s="213"/>
      <c r="K669" s="214">
        <f>ROUND(P669*H669,2)</f>
        <v>0</v>
      </c>
      <c r="L669" s="210" t="s">
        <v>152</v>
      </c>
      <c r="M669" s="41"/>
      <c r="N669" s="215" t="s">
        <v>20</v>
      </c>
      <c r="O669" s="216" t="s">
        <v>48</v>
      </c>
      <c r="P669" s="217">
        <f>I669+J669</f>
        <v>0</v>
      </c>
      <c r="Q669" s="217">
        <f>ROUND(I669*H669,2)</f>
        <v>0</v>
      </c>
      <c r="R669" s="217">
        <f>ROUND(J669*H669,2)</f>
        <v>0</v>
      </c>
      <c r="S669" s="81"/>
      <c r="T669" s="218">
        <f>S669*H669</f>
        <v>0</v>
      </c>
      <c r="U669" s="218">
        <v>0</v>
      </c>
      <c r="V669" s="218">
        <f>U669*H669</f>
        <v>0</v>
      </c>
      <c r="W669" s="218">
        <v>0</v>
      </c>
      <c r="X669" s="219">
        <f>W669*H669</f>
        <v>0</v>
      </c>
      <c r="AR669" s="220" t="s">
        <v>446</v>
      </c>
      <c r="AT669" s="220" t="s">
        <v>148</v>
      </c>
      <c r="AU669" s="220" t="s">
        <v>153</v>
      </c>
      <c r="AY669" s="15" t="s">
        <v>145</v>
      </c>
      <c r="BE669" s="221">
        <f>IF(O669="základní",K669,0)</f>
        <v>0</v>
      </c>
      <c r="BF669" s="221">
        <f>IF(O669="snížená",K669,0)</f>
        <v>0</v>
      </c>
      <c r="BG669" s="221">
        <f>IF(O669="zákl. přenesená",K669,0)</f>
        <v>0</v>
      </c>
      <c r="BH669" s="221">
        <f>IF(O669="sníž. přenesená",K669,0)</f>
        <v>0</v>
      </c>
      <c r="BI669" s="221">
        <f>IF(O669="nulová",K669,0)</f>
        <v>0</v>
      </c>
      <c r="BJ669" s="15" t="s">
        <v>153</v>
      </c>
      <c r="BK669" s="221">
        <f>ROUND(P669*H669,2)</f>
        <v>0</v>
      </c>
      <c r="BL669" s="15" t="s">
        <v>446</v>
      </c>
      <c r="BM669" s="220" t="s">
        <v>1461</v>
      </c>
    </row>
    <row r="670" s="1" customFormat="1">
      <c r="B670" s="36"/>
      <c r="C670" s="37"/>
      <c r="D670" s="222" t="s">
        <v>155</v>
      </c>
      <c r="E670" s="37"/>
      <c r="F670" s="223" t="s">
        <v>1462</v>
      </c>
      <c r="G670" s="37"/>
      <c r="H670" s="37"/>
      <c r="I670" s="128"/>
      <c r="J670" s="128"/>
      <c r="K670" s="37"/>
      <c r="L670" s="37"/>
      <c r="M670" s="41"/>
      <c r="N670" s="224"/>
      <c r="O670" s="81"/>
      <c r="P670" s="81"/>
      <c r="Q670" s="81"/>
      <c r="R670" s="81"/>
      <c r="S670" s="81"/>
      <c r="T670" s="81"/>
      <c r="U670" s="81"/>
      <c r="V670" s="81"/>
      <c r="W670" s="81"/>
      <c r="X670" s="82"/>
      <c r="AT670" s="15" t="s">
        <v>155</v>
      </c>
      <c r="AU670" s="15" t="s">
        <v>153</v>
      </c>
    </row>
    <row r="671" s="11" customFormat="1" ht="22.8" customHeight="1">
      <c r="B671" s="191"/>
      <c r="C671" s="192"/>
      <c r="D671" s="193" t="s">
        <v>77</v>
      </c>
      <c r="E671" s="206" t="s">
        <v>1463</v>
      </c>
      <c r="F671" s="206" t="s">
        <v>1464</v>
      </c>
      <c r="G671" s="192"/>
      <c r="H671" s="192"/>
      <c r="I671" s="195"/>
      <c r="J671" s="195"/>
      <c r="K671" s="207">
        <f>BK671</f>
        <v>0</v>
      </c>
      <c r="L671" s="192"/>
      <c r="M671" s="197"/>
      <c r="N671" s="198"/>
      <c r="O671" s="199"/>
      <c r="P671" s="199"/>
      <c r="Q671" s="200">
        <f>SUM(Q672:Q683)</f>
        <v>0</v>
      </c>
      <c r="R671" s="200">
        <f>SUM(R672:R683)</f>
        <v>0</v>
      </c>
      <c r="S671" s="199"/>
      <c r="T671" s="201">
        <f>SUM(T672:T683)</f>
        <v>0</v>
      </c>
      <c r="U671" s="199"/>
      <c r="V671" s="201">
        <f>SUM(V672:V683)</f>
        <v>0.28621143999999998</v>
      </c>
      <c r="W671" s="199"/>
      <c r="X671" s="202">
        <f>SUM(X672:X683)</f>
        <v>0</v>
      </c>
      <c r="AR671" s="203" t="s">
        <v>153</v>
      </c>
      <c r="AT671" s="204" t="s">
        <v>77</v>
      </c>
      <c r="AU671" s="204" t="s">
        <v>83</v>
      </c>
      <c r="AY671" s="203" t="s">
        <v>145</v>
      </c>
      <c r="BK671" s="205">
        <f>SUM(BK672:BK683)</f>
        <v>0</v>
      </c>
    </row>
    <row r="672" s="1" customFormat="1" ht="24" customHeight="1">
      <c r="B672" s="36"/>
      <c r="C672" s="208" t="s">
        <v>1465</v>
      </c>
      <c r="D672" s="208" t="s">
        <v>148</v>
      </c>
      <c r="E672" s="209" t="s">
        <v>1466</v>
      </c>
      <c r="F672" s="210" t="s">
        <v>1467</v>
      </c>
      <c r="G672" s="211" t="s">
        <v>151</v>
      </c>
      <c r="H672" s="212">
        <v>587.68499999999995</v>
      </c>
      <c r="I672" s="213"/>
      <c r="J672" s="213"/>
      <c r="K672" s="214">
        <f>ROUND(P672*H672,2)</f>
        <v>0</v>
      </c>
      <c r="L672" s="210" t="s">
        <v>152</v>
      </c>
      <c r="M672" s="41"/>
      <c r="N672" s="215" t="s">
        <v>20</v>
      </c>
      <c r="O672" s="216" t="s">
        <v>48</v>
      </c>
      <c r="P672" s="217">
        <f>I672+J672</f>
        <v>0</v>
      </c>
      <c r="Q672" s="217">
        <f>ROUND(I672*H672,2)</f>
        <v>0</v>
      </c>
      <c r="R672" s="217">
        <f>ROUND(J672*H672,2)</f>
        <v>0</v>
      </c>
      <c r="S672" s="81"/>
      <c r="T672" s="218">
        <f>S672*H672</f>
        <v>0</v>
      </c>
      <c r="U672" s="218">
        <v>0</v>
      </c>
      <c r="V672" s="218">
        <f>U672*H672</f>
        <v>0</v>
      </c>
      <c r="W672" s="218">
        <v>0</v>
      </c>
      <c r="X672" s="219">
        <f>W672*H672</f>
        <v>0</v>
      </c>
      <c r="AR672" s="220" t="s">
        <v>446</v>
      </c>
      <c r="AT672" s="220" t="s">
        <v>148</v>
      </c>
      <c r="AU672" s="220" t="s">
        <v>153</v>
      </c>
      <c r="AY672" s="15" t="s">
        <v>145</v>
      </c>
      <c r="BE672" s="221">
        <f>IF(O672="základní",K672,0)</f>
        <v>0</v>
      </c>
      <c r="BF672" s="221">
        <f>IF(O672="snížená",K672,0)</f>
        <v>0</v>
      </c>
      <c r="BG672" s="221">
        <f>IF(O672="zákl. přenesená",K672,0)</f>
        <v>0</v>
      </c>
      <c r="BH672" s="221">
        <f>IF(O672="sníž. přenesená",K672,0)</f>
        <v>0</v>
      </c>
      <c r="BI672" s="221">
        <f>IF(O672="nulová",K672,0)</f>
        <v>0</v>
      </c>
      <c r="BJ672" s="15" t="s">
        <v>153</v>
      </c>
      <c r="BK672" s="221">
        <f>ROUND(P672*H672,2)</f>
        <v>0</v>
      </c>
      <c r="BL672" s="15" t="s">
        <v>446</v>
      </c>
      <c r="BM672" s="220" t="s">
        <v>1468</v>
      </c>
    </row>
    <row r="673" s="1" customFormat="1">
      <c r="B673" s="36"/>
      <c r="C673" s="37"/>
      <c r="D673" s="222" t="s">
        <v>155</v>
      </c>
      <c r="E673" s="37"/>
      <c r="F673" s="223" t="s">
        <v>1469</v>
      </c>
      <c r="G673" s="37"/>
      <c r="H673" s="37"/>
      <c r="I673" s="128"/>
      <c r="J673" s="128"/>
      <c r="K673" s="37"/>
      <c r="L673" s="37"/>
      <c r="M673" s="41"/>
      <c r="N673" s="224"/>
      <c r="O673" s="81"/>
      <c r="P673" s="81"/>
      <c r="Q673" s="81"/>
      <c r="R673" s="81"/>
      <c r="S673" s="81"/>
      <c r="T673" s="81"/>
      <c r="U673" s="81"/>
      <c r="V673" s="81"/>
      <c r="W673" s="81"/>
      <c r="X673" s="82"/>
      <c r="AT673" s="15" t="s">
        <v>155</v>
      </c>
      <c r="AU673" s="15" t="s">
        <v>153</v>
      </c>
    </row>
    <row r="674" s="1" customFormat="1" ht="24" customHeight="1">
      <c r="B674" s="36"/>
      <c r="C674" s="208" t="s">
        <v>1470</v>
      </c>
      <c r="D674" s="208" t="s">
        <v>148</v>
      </c>
      <c r="E674" s="209" t="s">
        <v>1471</v>
      </c>
      <c r="F674" s="210" t="s">
        <v>1472</v>
      </c>
      <c r="G674" s="211" t="s">
        <v>151</v>
      </c>
      <c r="H674" s="212">
        <v>20</v>
      </c>
      <c r="I674" s="213"/>
      <c r="J674" s="213"/>
      <c r="K674" s="214">
        <f>ROUND(P674*H674,2)</f>
        <v>0</v>
      </c>
      <c r="L674" s="210" t="s">
        <v>152</v>
      </c>
      <c r="M674" s="41"/>
      <c r="N674" s="215" t="s">
        <v>20</v>
      </c>
      <c r="O674" s="216" t="s">
        <v>48</v>
      </c>
      <c r="P674" s="217">
        <f>I674+J674</f>
        <v>0</v>
      </c>
      <c r="Q674" s="217">
        <f>ROUND(I674*H674,2)</f>
        <v>0</v>
      </c>
      <c r="R674" s="217">
        <f>ROUND(J674*H674,2)</f>
        <v>0</v>
      </c>
      <c r="S674" s="81"/>
      <c r="T674" s="218">
        <f>S674*H674</f>
        <v>0</v>
      </c>
      <c r="U674" s="218">
        <v>0.00025000000000000001</v>
      </c>
      <c r="V674" s="218">
        <f>U674*H674</f>
        <v>0.0050000000000000001</v>
      </c>
      <c r="W674" s="218">
        <v>0</v>
      </c>
      <c r="X674" s="219">
        <f>W674*H674</f>
        <v>0</v>
      </c>
      <c r="AR674" s="220" t="s">
        <v>446</v>
      </c>
      <c r="AT674" s="220" t="s">
        <v>148</v>
      </c>
      <c r="AU674" s="220" t="s">
        <v>153</v>
      </c>
      <c r="AY674" s="15" t="s">
        <v>145</v>
      </c>
      <c r="BE674" s="221">
        <f>IF(O674="základní",K674,0)</f>
        <v>0</v>
      </c>
      <c r="BF674" s="221">
        <f>IF(O674="snížená",K674,0)</f>
        <v>0</v>
      </c>
      <c r="BG674" s="221">
        <f>IF(O674="zákl. přenesená",K674,0)</f>
        <v>0</v>
      </c>
      <c r="BH674" s="221">
        <f>IF(O674="sníž. přenesená",K674,0)</f>
        <v>0</v>
      </c>
      <c r="BI674" s="221">
        <f>IF(O674="nulová",K674,0)</f>
        <v>0</v>
      </c>
      <c r="BJ674" s="15" t="s">
        <v>153</v>
      </c>
      <c r="BK674" s="221">
        <f>ROUND(P674*H674,2)</f>
        <v>0</v>
      </c>
      <c r="BL674" s="15" t="s">
        <v>446</v>
      </c>
      <c r="BM674" s="220" t="s">
        <v>1473</v>
      </c>
    </row>
    <row r="675" s="1" customFormat="1">
      <c r="B675" s="36"/>
      <c r="C675" s="37"/>
      <c r="D675" s="222" t="s">
        <v>155</v>
      </c>
      <c r="E675" s="37"/>
      <c r="F675" s="223" t="s">
        <v>1474</v>
      </c>
      <c r="G675" s="37"/>
      <c r="H675" s="37"/>
      <c r="I675" s="128"/>
      <c r="J675" s="128"/>
      <c r="K675" s="37"/>
      <c r="L675" s="37"/>
      <c r="M675" s="41"/>
      <c r="N675" s="224"/>
      <c r="O675" s="81"/>
      <c r="P675" s="81"/>
      <c r="Q675" s="81"/>
      <c r="R675" s="81"/>
      <c r="S675" s="81"/>
      <c r="T675" s="81"/>
      <c r="U675" s="81"/>
      <c r="V675" s="81"/>
      <c r="W675" s="81"/>
      <c r="X675" s="82"/>
      <c r="AT675" s="15" t="s">
        <v>155</v>
      </c>
      <c r="AU675" s="15" t="s">
        <v>153</v>
      </c>
    </row>
    <row r="676" s="1" customFormat="1" ht="24" customHeight="1">
      <c r="B676" s="36"/>
      <c r="C676" s="208" t="s">
        <v>1475</v>
      </c>
      <c r="D676" s="208" t="s">
        <v>148</v>
      </c>
      <c r="E676" s="209" t="s">
        <v>1476</v>
      </c>
      <c r="F676" s="210" t="s">
        <v>1477</v>
      </c>
      <c r="G676" s="211" t="s">
        <v>151</v>
      </c>
      <c r="H676" s="212">
        <v>827.09000000000003</v>
      </c>
      <c r="I676" s="213"/>
      <c r="J676" s="213"/>
      <c r="K676" s="214">
        <f>ROUND(P676*H676,2)</f>
        <v>0</v>
      </c>
      <c r="L676" s="210" t="s">
        <v>152</v>
      </c>
      <c r="M676" s="41"/>
      <c r="N676" s="215" t="s">
        <v>20</v>
      </c>
      <c r="O676" s="216" t="s">
        <v>48</v>
      </c>
      <c r="P676" s="217">
        <f>I676+J676</f>
        <v>0</v>
      </c>
      <c r="Q676" s="217">
        <f>ROUND(I676*H676,2)</f>
        <v>0</v>
      </c>
      <c r="R676" s="217">
        <f>ROUND(J676*H676,2)</f>
        <v>0</v>
      </c>
      <c r="S676" s="81"/>
      <c r="T676" s="218">
        <f>S676*H676</f>
        <v>0</v>
      </c>
      <c r="U676" s="218">
        <v>0.00020000000000000001</v>
      </c>
      <c r="V676" s="218">
        <f>U676*H676</f>
        <v>0.16541800000000001</v>
      </c>
      <c r="W676" s="218">
        <v>0</v>
      </c>
      <c r="X676" s="219">
        <f>W676*H676</f>
        <v>0</v>
      </c>
      <c r="AR676" s="220" t="s">
        <v>446</v>
      </c>
      <c r="AT676" s="220" t="s">
        <v>148</v>
      </c>
      <c r="AU676" s="220" t="s">
        <v>153</v>
      </c>
      <c r="AY676" s="15" t="s">
        <v>145</v>
      </c>
      <c r="BE676" s="221">
        <f>IF(O676="základní",K676,0)</f>
        <v>0</v>
      </c>
      <c r="BF676" s="221">
        <f>IF(O676="snížená",K676,0)</f>
        <v>0</v>
      </c>
      <c r="BG676" s="221">
        <f>IF(O676="zákl. přenesená",K676,0)</f>
        <v>0</v>
      </c>
      <c r="BH676" s="221">
        <f>IF(O676="sníž. přenesená",K676,0)</f>
        <v>0</v>
      </c>
      <c r="BI676" s="221">
        <f>IF(O676="nulová",K676,0)</f>
        <v>0</v>
      </c>
      <c r="BJ676" s="15" t="s">
        <v>153</v>
      </c>
      <c r="BK676" s="221">
        <f>ROUND(P676*H676,2)</f>
        <v>0</v>
      </c>
      <c r="BL676" s="15" t="s">
        <v>446</v>
      </c>
      <c r="BM676" s="220" t="s">
        <v>1478</v>
      </c>
    </row>
    <row r="677" s="1" customFormat="1">
      <c r="B677" s="36"/>
      <c r="C677" s="37"/>
      <c r="D677" s="222" t="s">
        <v>155</v>
      </c>
      <c r="E677" s="37"/>
      <c r="F677" s="223" t="s">
        <v>1479</v>
      </c>
      <c r="G677" s="37"/>
      <c r="H677" s="37"/>
      <c r="I677" s="128"/>
      <c r="J677" s="128"/>
      <c r="K677" s="37"/>
      <c r="L677" s="37"/>
      <c r="M677" s="41"/>
      <c r="N677" s="224"/>
      <c r="O677" s="81"/>
      <c r="P677" s="81"/>
      <c r="Q677" s="81"/>
      <c r="R677" s="81"/>
      <c r="S677" s="81"/>
      <c r="T677" s="81"/>
      <c r="U677" s="81"/>
      <c r="V677" s="81"/>
      <c r="W677" s="81"/>
      <c r="X677" s="82"/>
      <c r="AT677" s="15" t="s">
        <v>155</v>
      </c>
      <c r="AU677" s="15" t="s">
        <v>153</v>
      </c>
    </row>
    <row r="678" s="1" customFormat="1" ht="24" customHeight="1">
      <c r="B678" s="36"/>
      <c r="C678" s="208" t="s">
        <v>1480</v>
      </c>
      <c r="D678" s="208" t="s">
        <v>148</v>
      </c>
      <c r="E678" s="209" t="s">
        <v>1481</v>
      </c>
      <c r="F678" s="210" t="s">
        <v>1482</v>
      </c>
      <c r="G678" s="211" t="s">
        <v>151</v>
      </c>
      <c r="H678" s="212">
        <v>31</v>
      </c>
      <c r="I678" s="213"/>
      <c r="J678" s="213"/>
      <c r="K678" s="214">
        <f>ROUND(P678*H678,2)</f>
        <v>0</v>
      </c>
      <c r="L678" s="210" t="s">
        <v>152</v>
      </c>
      <c r="M678" s="41"/>
      <c r="N678" s="215" t="s">
        <v>20</v>
      </c>
      <c r="O678" s="216" t="s">
        <v>48</v>
      </c>
      <c r="P678" s="217">
        <f>I678+J678</f>
        <v>0</v>
      </c>
      <c r="Q678" s="217">
        <f>ROUND(I678*H678,2)</f>
        <v>0</v>
      </c>
      <c r="R678" s="217">
        <f>ROUND(J678*H678,2)</f>
        <v>0</v>
      </c>
      <c r="S678" s="81"/>
      <c r="T678" s="218">
        <f>S678*H678</f>
        <v>0</v>
      </c>
      <c r="U678" s="218">
        <v>0.00012999999999999999</v>
      </c>
      <c r="V678" s="218">
        <f>U678*H678</f>
        <v>0.0040299999999999997</v>
      </c>
      <c r="W678" s="218">
        <v>0</v>
      </c>
      <c r="X678" s="219">
        <f>W678*H678</f>
        <v>0</v>
      </c>
      <c r="AR678" s="220" t="s">
        <v>446</v>
      </c>
      <c r="AT678" s="220" t="s">
        <v>148</v>
      </c>
      <c r="AU678" s="220" t="s">
        <v>153</v>
      </c>
      <c r="AY678" s="15" t="s">
        <v>145</v>
      </c>
      <c r="BE678" s="221">
        <f>IF(O678="základní",K678,0)</f>
        <v>0</v>
      </c>
      <c r="BF678" s="221">
        <f>IF(O678="snížená",K678,0)</f>
        <v>0</v>
      </c>
      <c r="BG678" s="221">
        <f>IF(O678="zákl. přenesená",K678,0)</f>
        <v>0</v>
      </c>
      <c r="BH678" s="221">
        <f>IF(O678="sníž. přenesená",K678,0)</f>
        <v>0</v>
      </c>
      <c r="BI678" s="221">
        <f>IF(O678="nulová",K678,0)</f>
        <v>0</v>
      </c>
      <c r="BJ678" s="15" t="s">
        <v>153</v>
      </c>
      <c r="BK678" s="221">
        <f>ROUND(P678*H678,2)</f>
        <v>0</v>
      </c>
      <c r="BL678" s="15" t="s">
        <v>446</v>
      </c>
      <c r="BM678" s="220" t="s">
        <v>1483</v>
      </c>
    </row>
    <row r="679" s="1" customFormat="1">
      <c r="B679" s="36"/>
      <c r="C679" s="37"/>
      <c r="D679" s="222" t="s">
        <v>155</v>
      </c>
      <c r="E679" s="37"/>
      <c r="F679" s="223" t="s">
        <v>1484</v>
      </c>
      <c r="G679" s="37"/>
      <c r="H679" s="37"/>
      <c r="I679" s="128"/>
      <c r="J679" s="128"/>
      <c r="K679" s="37"/>
      <c r="L679" s="37"/>
      <c r="M679" s="41"/>
      <c r="N679" s="224"/>
      <c r="O679" s="81"/>
      <c r="P679" s="81"/>
      <c r="Q679" s="81"/>
      <c r="R679" s="81"/>
      <c r="S679" s="81"/>
      <c r="T679" s="81"/>
      <c r="U679" s="81"/>
      <c r="V679" s="81"/>
      <c r="W679" s="81"/>
      <c r="X679" s="82"/>
      <c r="AT679" s="15" t="s">
        <v>155</v>
      </c>
      <c r="AU679" s="15" t="s">
        <v>153</v>
      </c>
    </row>
    <row r="680" s="1" customFormat="1" ht="24" customHeight="1">
      <c r="B680" s="36"/>
      <c r="C680" s="208" t="s">
        <v>1485</v>
      </c>
      <c r="D680" s="208" t="s">
        <v>148</v>
      </c>
      <c r="E680" s="209" t="s">
        <v>1486</v>
      </c>
      <c r="F680" s="210" t="s">
        <v>1487</v>
      </c>
      <c r="G680" s="211" t="s">
        <v>151</v>
      </c>
      <c r="H680" s="212">
        <v>31</v>
      </c>
      <c r="I680" s="213"/>
      <c r="J680" s="213"/>
      <c r="K680" s="214">
        <f>ROUND(P680*H680,2)</f>
        <v>0</v>
      </c>
      <c r="L680" s="210" t="s">
        <v>152</v>
      </c>
      <c r="M680" s="41"/>
      <c r="N680" s="215" t="s">
        <v>20</v>
      </c>
      <c r="O680" s="216" t="s">
        <v>48</v>
      </c>
      <c r="P680" s="217">
        <f>I680+J680</f>
        <v>0</v>
      </c>
      <c r="Q680" s="217">
        <f>ROUND(I680*H680,2)</f>
        <v>0</v>
      </c>
      <c r="R680" s="217">
        <f>ROUND(J680*H680,2)</f>
        <v>0</v>
      </c>
      <c r="S680" s="81"/>
      <c r="T680" s="218">
        <f>S680*H680</f>
        <v>0</v>
      </c>
      <c r="U680" s="218">
        <v>1.0000000000000001E-05</v>
      </c>
      <c r="V680" s="218">
        <f>U680*H680</f>
        <v>0.00031</v>
      </c>
      <c r="W680" s="218">
        <v>0</v>
      </c>
      <c r="X680" s="219">
        <f>W680*H680</f>
        <v>0</v>
      </c>
      <c r="AR680" s="220" t="s">
        <v>446</v>
      </c>
      <c r="AT680" s="220" t="s">
        <v>148</v>
      </c>
      <c r="AU680" s="220" t="s">
        <v>153</v>
      </c>
      <c r="AY680" s="15" t="s">
        <v>145</v>
      </c>
      <c r="BE680" s="221">
        <f>IF(O680="základní",K680,0)</f>
        <v>0</v>
      </c>
      <c r="BF680" s="221">
        <f>IF(O680="snížená",K680,0)</f>
        <v>0</v>
      </c>
      <c r="BG680" s="221">
        <f>IF(O680="zákl. přenesená",K680,0)</f>
        <v>0</v>
      </c>
      <c r="BH680" s="221">
        <f>IF(O680="sníž. přenesená",K680,0)</f>
        <v>0</v>
      </c>
      <c r="BI680" s="221">
        <f>IF(O680="nulová",K680,0)</f>
        <v>0</v>
      </c>
      <c r="BJ680" s="15" t="s">
        <v>153</v>
      </c>
      <c r="BK680" s="221">
        <f>ROUND(P680*H680,2)</f>
        <v>0</v>
      </c>
      <c r="BL680" s="15" t="s">
        <v>446</v>
      </c>
      <c r="BM680" s="220" t="s">
        <v>1488</v>
      </c>
    </row>
    <row r="681" s="1" customFormat="1">
      <c r="B681" s="36"/>
      <c r="C681" s="37"/>
      <c r="D681" s="222" t="s">
        <v>155</v>
      </c>
      <c r="E681" s="37"/>
      <c r="F681" s="223" t="s">
        <v>1489</v>
      </c>
      <c r="G681" s="37"/>
      <c r="H681" s="37"/>
      <c r="I681" s="128"/>
      <c r="J681" s="128"/>
      <c r="K681" s="37"/>
      <c r="L681" s="37"/>
      <c r="M681" s="41"/>
      <c r="N681" s="224"/>
      <c r="O681" s="81"/>
      <c r="P681" s="81"/>
      <c r="Q681" s="81"/>
      <c r="R681" s="81"/>
      <c r="S681" s="81"/>
      <c r="T681" s="81"/>
      <c r="U681" s="81"/>
      <c r="V681" s="81"/>
      <c r="W681" s="81"/>
      <c r="X681" s="82"/>
      <c r="AT681" s="15" t="s">
        <v>155</v>
      </c>
      <c r="AU681" s="15" t="s">
        <v>153</v>
      </c>
    </row>
    <row r="682" s="1" customFormat="1" ht="24" customHeight="1">
      <c r="B682" s="36"/>
      <c r="C682" s="208" t="s">
        <v>1490</v>
      </c>
      <c r="D682" s="208" t="s">
        <v>148</v>
      </c>
      <c r="E682" s="209" t="s">
        <v>1491</v>
      </c>
      <c r="F682" s="210" t="s">
        <v>1492</v>
      </c>
      <c r="G682" s="211" t="s">
        <v>151</v>
      </c>
      <c r="H682" s="212">
        <v>796.096</v>
      </c>
      <c r="I682" s="213"/>
      <c r="J682" s="213"/>
      <c r="K682" s="214">
        <f>ROUND(P682*H682,2)</f>
        <v>0</v>
      </c>
      <c r="L682" s="210" t="s">
        <v>152</v>
      </c>
      <c r="M682" s="41"/>
      <c r="N682" s="215" t="s">
        <v>20</v>
      </c>
      <c r="O682" s="216" t="s">
        <v>48</v>
      </c>
      <c r="P682" s="217">
        <f>I682+J682</f>
        <v>0</v>
      </c>
      <c r="Q682" s="217">
        <f>ROUND(I682*H682,2)</f>
        <v>0</v>
      </c>
      <c r="R682" s="217">
        <f>ROUND(J682*H682,2)</f>
        <v>0</v>
      </c>
      <c r="S682" s="81"/>
      <c r="T682" s="218">
        <f>S682*H682</f>
        <v>0</v>
      </c>
      <c r="U682" s="218">
        <v>0.00013999999999999999</v>
      </c>
      <c r="V682" s="218">
        <f>U682*H682</f>
        <v>0.11145343999999999</v>
      </c>
      <c r="W682" s="218">
        <v>0</v>
      </c>
      <c r="X682" s="219">
        <f>W682*H682</f>
        <v>0</v>
      </c>
      <c r="AR682" s="220" t="s">
        <v>446</v>
      </c>
      <c r="AT682" s="220" t="s">
        <v>148</v>
      </c>
      <c r="AU682" s="220" t="s">
        <v>153</v>
      </c>
      <c r="AY682" s="15" t="s">
        <v>145</v>
      </c>
      <c r="BE682" s="221">
        <f>IF(O682="základní",K682,0)</f>
        <v>0</v>
      </c>
      <c r="BF682" s="221">
        <f>IF(O682="snížená",K682,0)</f>
        <v>0</v>
      </c>
      <c r="BG682" s="221">
        <f>IF(O682="zákl. přenesená",K682,0)</f>
        <v>0</v>
      </c>
      <c r="BH682" s="221">
        <f>IF(O682="sníž. přenesená",K682,0)</f>
        <v>0</v>
      </c>
      <c r="BI682" s="221">
        <f>IF(O682="nulová",K682,0)</f>
        <v>0</v>
      </c>
      <c r="BJ682" s="15" t="s">
        <v>153</v>
      </c>
      <c r="BK682" s="221">
        <f>ROUND(P682*H682,2)</f>
        <v>0</v>
      </c>
      <c r="BL682" s="15" t="s">
        <v>446</v>
      </c>
      <c r="BM682" s="220" t="s">
        <v>1493</v>
      </c>
    </row>
    <row r="683" s="1" customFormat="1">
      <c r="B683" s="36"/>
      <c r="C683" s="37"/>
      <c r="D683" s="222" t="s">
        <v>155</v>
      </c>
      <c r="E683" s="37"/>
      <c r="F683" s="223" t="s">
        <v>1494</v>
      </c>
      <c r="G683" s="37"/>
      <c r="H683" s="37"/>
      <c r="I683" s="128"/>
      <c r="J683" s="128"/>
      <c r="K683" s="37"/>
      <c r="L683" s="37"/>
      <c r="M683" s="41"/>
      <c r="N683" s="224"/>
      <c r="O683" s="81"/>
      <c r="P683" s="81"/>
      <c r="Q683" s="81"/>
      <c r="R683" s="81"/>
      <c r="S683" s="81"/>
      <c r="T683" s="81"/>
      <c r="U683" s="81"/>
      <c r="V683" s="81"/>
      <c r="W683" s="81"/>
      <c r="X683" s="82"/>
      <c r="AT683" s="15" t="s">
        <v>155</v>
      </c>
      <c r="AU683" s="15" t="s">
        <v>153</v>
      </c>
    </row>
    <row r="684" s="11" customFormat="1" ht="25.92" customHeight="1">
      <c r="B684" s="191"/>
      <c r="C684" s="192"/>
      <c r="D684" s="193" t="s">
        <v>77</v>
      </c>
      <c r="E684" s="194" t="s">
        <v>1495</v>
      </c>
      <c r="F684" s="194" t="s">
        <v>1496</v>
      </c>
      <c r="G684" s="192"/>
      <c r="H684" s="192"/>
      <c r="I684" s="195"/>
      <c r="J684" s="195"/>
      <c r="K684" s="196">
        <f>BK684</f>
        <v>0</v>
      </c>
      <c r="L684" s="192"/>
      <c r="M684" s="197"/>
      <c r="N684" s="198"/>
      <c r="O684" s="199"/>
      <c r="P684" s="199"/>
      <c r="Q684" s="200">
        <f>Q685+Q688</f>
        <v>0</v>
      </c>
      <c r="R684" s="200">
        <f>R685+R688</f>
        <v>0</v>
      </c>
      <c r="S684" s="199"/>
      <c r="T684" s="201">
        <f>T685+T688</f>
        <v>0</v>
      </c>
      <c r="U684" s="199"/>
      <c r="V684" s="201">
        <f>V685+V688</f>
        <v>0</v>
      </c>
      <c r="W684" s="199"/>
      <c r="X684" s="202">
        <f>X685+X688</f>
        <v>0</v>
      </c>
      <c r="AR684" s="203" t="s">
        <v>157</v>
      </c>
      <c r="AT684" s="204" t="s">
        <v>77</v>
      </c>
      <c r="AU684" s="204" t="s">
        <v>78</v>
      </c>
      <c r="AY684" s="203" t="s">
        <v>145</v>
      </c>
      <c r="BK684" s="205">
        <f>BK685+BK688</f>
        <v>0</v>
      </c>
    </row>
    <row r="685" s="11" customFormat="1" ht="22.8" customHeight="1">
      <c r="B685" s="191"/>
      <c r="C685" s="192"/>
      <c r="D685" s="193" t="s">
        <v>77</v>
      </c>
      <c r="E685" s="206" t="s">
        <v>1497</v>
      </c>
      <c r="F685" s="206" t="s">
        <v>1498</v>
      </c>
      <c r="G685" s="192"/>
      <c r="H685" s="192"/>
      <c r="I685" s="195"/>
      <c r="J685" s="195"/>
      <c r="K685" s="207">
        <f>BK685</f>
        <v>0</v>
      </c>
      <c r="L685" s="192"/>
      <c r="M685" s="197"/>
      <c r="N685" s="198"/>
      <c r="O685" s="199"/>
      <c r="P685" s="199"/>
      <c r="Q685" s="200">
        <f>SUM(Q686:Q687)</f>
        <v>0</v>
      </c>
      <c r="R685" s="200">
        <f>SUM(R686:R687)</f>
        <v>0</v>
      </c>
      <c r="S685" s="199"/>
      <c r="T685" s="201">
        <f>SUM(T686:T687)</f>
        <v>0</v>
      </c>
      <c r="U685" s="199"/>
      <c r="V685" s="201">
        <f>SUM(V686:V687)</f>
        <v>0</v>
      </c>
      <c r="W685" s="199"/>
      <c r="X685" s="202">
        <f>SUM(X686:X687)</f>
        <v>0</v>
      </c>
      <c r="AR685" s="203" t="s">
        <v>157</v>
      </c>
      <c r="AT685" s="204" t="s">
        <v>77</v>
      </c>
      <c r="AU685" s="204" t="s">
        <v>83</v>
      </c>
      <c r="AY685" s="203" t="s">
        <v>145</v>
      </c>
      <c r="BK685" s="205">
        <f>SUM(BK686:BK687)</f>
        <v>0</v>
      </c>
    </row>
    <row r="686" s="1" customFormat="1" ht="24" customHeight="1">
      <c r="B686" s="36"/>
      <c r="C686" s="208" t="s">
        <v>1499</v>
      </c>
      <c r="D686" s="208" t="s">
        <v>148</v>
      </c>
      <c r="E686" s="209" t="s">
        <v>1500</v>
      </c>
      <c r="F686" s="210" t="s">
        <v>1501</v>
      </c>
      <c r="G686" s="211" t="s">
        <v>188</v>
      </c>
      <c r="H686" s="212">
        <v>0.10000000000000001</v>
      </c>
      <c r="I686" s="213"/>
      <c r="J686" s="213"/>
      <c r="K686" s="214">
        <f>ROUND(P686*H686,2)</f>
        <v>0</v>
      </c>
      <c r="L686" s="210" t="s">
        <v>152</v>
      </c>
      <c r="M686" s="41"/>
      <c r="N686" s="215" t="s">
        <v>20</v>
      </c>
      <c r="O686" s="216" t="s">
        <v>48</v>
      </c>
      <c r="P686" s="217">
        <f>I686+J686</f>
        <v>0</v>
      </c>
      <c r="Q686" s="217">
        <f>ROUND(I686*H686,2)</f>
        <v>0</v>
      </c>
      <c r="R686" s="217">
        <f>ROUND(J686*H686,2)</f>
        <v>0</v>
      </c>
      <c r="S686" s="81"/>
      <c r="T686" s="218">
        <f>S686*H686</f>
        <v>0</v>
      </c>
      <c r="U686" s="218">
        <v>0</v>
      </c>
      <c r="V686" s="218">
        <f>U686*H686</f>
        <v>0</v>
      </c>
      <c r="W686" s="218">
        <v>0</v>
      </c>
      <c r="X686" s="219">
        <f>W686*H686</f>
        <v>0</v>
      </c>
      <c r="AR686" s="220" t="s">
        <v>1502</v>
      </c>
      <c r="AT686" s="220" t="s">
        <v>148</v>
      </c>
      <c r="AU686" s="220" t="s">
        <v>153</v>
      </c>
      <c r="AY686" s="15" t="s">
        <v>145</v>
      </c>
      <c r="BE686" s="221">
        <f>IF(O686="základní",K686,0)</f>
        <v>0</v>
      </c>
      <c r="BF686" s="221">
        <f>IF(O686="snížená",K686,0)</f>
        <v>0</v>
      </c>
      <c r="BG686" s="221">
        <f>IF(O686="zákl. přenesená",K686,0)</f>
        <v>0</v>
      </c>
      <c r="BH686" s="221">
        <f>IF(O686="sníž. přenesená",K686,0)</f>
        <v>0</v>
      </c>
      <c r="BI686" s="221">
        <f>IF(O686="nulová",K686,0)</f>
        <v>0</v>
      </c>
      <c r="BJ686" s="15" t="s">
        <v>153</v>
      </c>
      <c r="BK686" s="221">
        <f>ROUND(P686*H686,2)</f>
        <v>0</v>
      </c>
      <c r="BL686" s="15" t="s">
        <v>1502</v>
      </c>
      <c r="BM686" s="220" t="s">
        <v>1503</v>
      </c>
    </row>
    <row r="687" s="1" customFormat="1">
      <c r="B687" s="36"/>
      <c r="C687" s="37"/>
      <c r="D687" s="222" t="s">
        <v>155</v>
      </c>
      <c r="E687" s="37"/>
      <c r="F687" s="223" t="s">
        <v>1501</v>
      </c>
      <c r="G687" s="37"/>
      <c r="H687" s="37"/>
      <c r="I687" s="128"/>
      <c r="J687" s="128"/>
      <c r="K687" s="37"/>
      <c r="L687" s="37"/>
      <c r="M687" s="41"/>
      <c r="N687" s="224"/>
      <c r="O687" s="81"/>
      <c r="P687" s="81"/>
      <c r="Q687" s="81"/>
      <c r="R687" s="81"/>
      <c r="S687" s="81"/>
      <c r="T687" s="81"/>
      <c r="U687" s="81"/>
      <c r="V687" s="81"/>
      <c r="W687" s="81"/>
      <c r="X687" s="82"/>
      <c r="AT687" s="15" t="s">
        <v>155</v>
      </c>
      <c r="AU687" s="15" t="s">
        <v>153</v>
      </c>
    </row>
    <row r="688" s="11" customFormat="1" ht="22.8" customHeight="1">
      <c r="B688" s="191"/>
      <c r="C688" s="192"/>
      <c r="D688" s="193" t="s">
        <v>77</v>
      </c>
      <c r="E688" s="206" t="s">
        <v>1504</v>
      </c>
      <c r="F688" s="206" t="s">
        <v>1505</v>
      </c>
      <c r="G688" s="192"/>
      <c r="H688" s="192"/>
      <c r="I688" s="195"/>
      <c r="J688" s="195"/>
      <c r="K688" s="207">
        <f>BK688</f>
        <v>0</v>
      </c>
      <c r="L688" s="192"/>
      <c r="M688" s="197"/>
      <c r="N688" s="198"/>
      <c r="O688" s="199"/>
      <c r="P688" s="199"/>
      <c r="Q688" s="200">
        <f>SUM(Q689:Q690)</f>
        <v>0</v>
      </c>
      <c r="R688" s="200">
        <f>SUM(R689:R690)</f>
        <v>0</v>
      </c>
      <c r="S688" s="199"/>
      <c r="T688" s="201">
        <f>SUM(T689:T690)</f>
        <v>0</v>
      </c>
      <c r="U688" s="199"/>
      <c r="V688" s="201">
        <f>SUM(V689:V690)</f>
        <v>0</v>
      </c>
      <c r="W688" s="199"/>
      <c r="X688" s="202">
        <f>SUM(X689:X690)</f>
        <v>0</v>
      </c>
      <c r="AR688" s="203" t="s">
        <v>157</v>
      </c>
      <c r="AT688" s="204" t="s">
        <v>77</v>
      </c>
      <c r="AU688" s="204" t="s">
        <v>83</v>
      </c>
      <c r="AY688" s="203" t="s">
        <v>145</v>
      </c>
      <c r="BK688" s="205">
        <f>SUM(BK689:BK690)</f>
        <v>0</v>
      </c>
    </row>
    <row r="689" s="1" customFormat="1" ht="24" customHeight="1">
      <c r="B689" s="36"/>
      <c r="C689" s="208" t="s">
        <v>446</v>
      </c>
      <c r="D689" s="208" t="s">
        <v>148</v>
      </c>
      <c r="E689" s="209" t="s">
        <v>1506</v>
      </c>
      <c r="F689" s="210" t="s">
        <v>1507</v>
      </c>
      <c r="G689" s="211" t="s">
        <v>1508</v>
      </c>
      <c r="H689" s="212">
        <v>3</v>
      </c>
      <c r="I689" s="213"/>
      <c r="J689" s="213"/>
      <c r="K689" s="214">
        <f>ROUND(P689*H689,2)</f>
        <v>0</v>
      </c>
      <c r="L689" s="210" t="s">
        <v>152</v>
      </c>
      <c r="M689" s="41"/>
      <c r="N689" s="215" t="s">
        <v>20</v>
      </c>
      <c r="O689" s="216" t="s">
        <v>48</v>
      </c>
      <c r="P689" s="217">
        <f>I689+J689</f>
        <v>0</v>
      </c>
      <c r="Q689" s="217">
        <f>ROUND(I689*H689,2)</f>
        <v>0</v>
      </c>
      <c r="R689" s="217">
        <f>ROUND(J689*H689,2)</f>
        <v>0</v>
      </c>
      <c r="S689" s="81"/>
      <c r="T689" s="218">
        <f>S689*H689</f>
        <v>0</v>
      </c>
      <c r="U689" s="218">
        <v>0</v>
      </c>
      <c r="V689" s="218">
        <f>U689*H689</f>
        <v>0</v>
      </c>
      <c r="W689" s="218">
        <v>0</v>
      </c>
      <c r="X689" s="219">
        <f>W689*H689</f>
        <v>0</v>
      </c>
      <c r="AR689" s="220" t="s">
        <v>1502</v>
      </c>
      <c r="AT689" s="220" t="s">
        <v>148</v>
      </c>
      <c r="AU689" s="220" t="s">
        <v>153</v>
      </c>
      <c r="AY689" s="15" t="s">
        <v>145</v>
      </c>
      <c r="BE689" s="221">
        <f>IF(O689="základní",K689,0)</f>
        <v>0</v>
      </c>
      <c r="BF689" s="221">
        <f>IF(O689="snížená",K689,0)</f>
        <v>0</v>
      </c>
      <c r="BG689" s="221">
        <f>IF(O689="zákl. přenesená",K689,0)</f>
        <v>0</v>
      </c>
      <c r="BH689" s="221">
        <f>IF(O689="sníž. přenesená",K689,0)</f>
        <v>0</v>
      </c>
      <c r="BI689" s="221">
        <f>IF(O689="nulová",K689,0)</f>
        <v>0</v>
      </c>
      <c r="BJ689" s="15" t="s">
        <v>153</v>
      </c>
      <c r="BK689" s="221">
        <f>ROUND(P689*H689,2)</f>
        <v>0</v>
      </c>
      <c r="BL689" s="15" t="s">
        <v>1502</v>
      </c>
      <c r="BM689" s="220" t="s">
        <v>1509</v>
      </c>
    </row>
    <row r="690" s="1" customFormat="1">
      <c r="B690" s="36"/>
      <c r="C690" s="37"/>
      <c r="D690" s="222" t="s">
        <v>155</v>
      </c>
      <c r="E690" s="37"/>
      <c r="F690" s="223" t="s">
        <v>1510</v>
      </c>
      <c r="G690" s="37"/>
      <c r="H690" s="37"/>
      <c r="I690" s="128"/>
      <c r="J690" s="128"/>
      <c r="K690" s="37"/>
      <c r="L690" s="37"/>
      <c r="M690" s="41"/>
      <c r="N690" s="245"/>
      <c r="O690" s="246"/>
      <c r="P690" s="246"/>
      <c r="Q690" s="246"/>
      <c r="R690" s="246"/>
      <c r="S690" s="246"/>
      <c r="T690" s="246"/>
      <c r="U690" s="246"/>
      <c r="V690" s="246"/>
      <c r="W690" s="246"/>
      <c r="X690" s="247"/>
      <c r="AT690" s="15" t="s">
        <v>155</v>
      </c>
      <c r="AU690" s="15" t="s">
        <v>153</v>
      </c>
    </row>
    <row r="691" s="1" customFormat="1" ht="6.96" customHeight="1">
      <c r="B691" s="56"/>
      <c r="C691" s="57"/>
      <c r="D691" s="57"/>
      <c r="E691" s="57"/>
      <c r="F691" s="57"/>
      <c r="G691" s="57"/>
      <c r="H691" s="57"/>
      <c r="I691" s="155"/>
      <c r="J691" s="155"/>
      <c r="K691" s="57"/>
      <c r="L691" s="57"/>
      <c r="M691" s="41"/>
    </row>
  </sheetData>
  <sheetProtection sheet="1" autoFilter="0" formatColumns="0" formatRows="0" objects="1" scenarios="1" spinCount="100000" saltValue="exmA6K6QfoqUx9yCd+qTolHEzyPo3rGqsy04kCfPaZDoRXW3ilNKG3sTpN+6PTdim9GypEJGhjJ5rkChfo15rg==" hashValue="7RlVGhyvoXez9eIDA1izLggD79KaUG6odtumc9LcJg4MCNqLJR1ClacmSvrPq6bwLmAGl+aegbTCkvWs/v3Tdw==" algorithmName="SHA-512" password="DC75"/>
  <autoFilter ref="C106:L690"/>
  <mergeCells count="6">
    <mergeCell ref="E7:H7"/>
    <mergeCell ref="E16:H16"/>
    <mergeCell ref="E25:H25"/>
    <mergeCell ref="E48:H48"/>
    <mergeCell ref="E99:H99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48" customWidth="1"/>
    <col min="2" max="2" width="1.664063" style="248" customWidth="1"/>
    <col min="3" max="4" width="5" style="248" customWidth="1"/>
    <col min="5" max="5" width="11.67" style="248" customWidth="1"/>
    <col min="6" max="6" width="9.17" style="248" customWidth="1"/>
    <col min="7" max="7" width="5" style="248" customWidth="1"/>
    <col min="8" max="8" width="77.83" style="248" customWidth="1"/>
    <col min="9" max="10" width="20" style="248" customWidth="1"/>
    <col min="11" max="11" width="1.664063" style="248" customWidth="1"/>
  </cols>
  <sheetData>
    <row r="1" ht="37.5" customHeight="1"/>
    <row r="2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="13" customFormat="1" ht="45" customHeight="1">
      <c r="B3" s="252"/>
      <c r="C3" s="253" t="s">
        <v>1511</v>
      </c>
      <c r="D3" s="253"/>
      <c r="E3" s="253"/>
      <c r="F3" s="253"/>
      <c r="G3" s="253"/>
      <c r="H3" s="253"/>
      <c r="I3" s="253"/>
      <c r="J3" s="253"/>
      <c r="K3" s="254"/>
    </row>
    <row r="4" ht="25.5" customHeight="1">
      <c r="B4" s="255"/>
      <c r="C4" s="256" t="s">
        <v>1512</v>
      </c>
      <c r="D4" s="256"/>
      <c r="E4" s="256"/>
      <c r="F4" s="256"/>
      <c r="G4" s="256"/>
      <c r="H4" s="256"/>
      <c r="I4" s="256"/>
      <c r="J4" s="256"/>
      <c r="K4" s="257"/>
    </row>
    <row r="5" ht="5.25" customHeight="1">
      <c r="B5" s="255"/>
      <c r="C5" s="258"/>
      <c r="D5" s="258"/>
      <c r="E5" s="258"/>
      <c r="F5" s="258"/>
      <c r="G5" s="258"/>
      <c r="H5" s="258"/>
      <c r="I5" s="258"/>
      <c r="J5" s="258"/>
      <c r="K5" s="257"/>
    </row>
    <row r="6" ht="15" customHeight="1">
      <c r="B6" s="255"/>
      <c r="C6" s="259" t="s">
        <v>1513</v>
      </c>
      <c r="D6" s="259"/>
      <c r="E6" s="259"/>
      <c r="F6" s="259"/>
      <c r="G6" s="259"/>
      <c r="H6" s="259"/>
      <c r="I6" s="259"/>
      <c r="J6" s="259"/>
      <c r="K6" s="257"/>
    </row>
    <row r="7" ht="15" customHeight="1">
      <c r="B7" s="260"/>
      <c r="C7" s="259" t="s">
        <v>1514</v>
      </c>
      <c r="D7" s="259"/>
      <c r="E7" s="259"/>
      <c r="F7" s="259"/>
      <c r="G7" s="259"/>
      <c r="H7" s="259"/>
      <c r="I7" s="259"/>
      <c r="J7" s="259"/>
      <c r="K7" s="257"/>
    </row>
    <row r="8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ht="15" customHeight="1">
      <c r="B9" s="260"/>
      <c r="C9" s="259" t="s">
        <v>1515</v>
      </c>
      <c r="D9" s="259"/>
      <c r="E9" s="259"/>
      <c r="F9" s="259"/>
      <c r="G9" s="259"/>
      <c r="H9" s="259"/>
      <c r="I9" s="259"/>
      <c r="J9" s="259"/>
      <c r="K9" s="257"/>
    </row>
    <row r="10" ht="15" customHeight="1">
      <c r="B10" s="260"/>
      <c r="C10" s="259"/>
      <c r="D10" s="259" t="s">
        <v>1516</v>
      </c>
      <c r="E10" s="259"/>
      <c r="F10" s="259"/>
      <c r="G10" s="259"/>
      <c r="H10" s="259"/>
      <c r="I10" s="259"/>
      <c r="J10" s="259"/>
      <c r="K10" s="257"/>
    </row>
    <row r="11" ht="15" customHeight="1">
      <c r="B11" s="260"/>
      <c r="C11" s="261"/>
      <c r="D11" s="259" t="s">
        <v>1517</v>
      </c>
      <c r="E11" s="259"/>
      <c r="F11" s="259"/>
      <c r="G11" s="259"/>
      <c r="H11" s="259"/>
      <c r="I11" s="259"/>
      <c r="J11" s="259"/>
      <c r="K11" s="257"/>
    </row>
    <row r="12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ht="15" customHeight="1">
      <c r="B13" s="260"/>
      <c r="C13" s="261"/>
      <c r="D13" s="262" t="s">
        <v>1518</v>
      </c>
      <c r="E13" s="259"/>
      <c r="F13" s="259"/>
      <c r="G13" s="259"/>
      <c r="H13" s="259"/>
      <c r="I13" s="259"/>
      <c r="J13" s="259"/>
      <c r="K13" s="257"/>
    </row>
    <row r="14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ht="15" customHeight="1">
      <c r="B15" s="260"/>
      <c r="C15" s="261"/>
      <c r="D15" s="259" t="s">
        <v>1519</v>
      </c>
      <c r="E15" s="259"/>
      <c r="F15" s="259"/>
      <c r="G15" s="259"/>
      <c r="H15" s="259"/>
      <c r="I15" s="259"/>
      <c r="J15" s="259"/>
      <c r="K15" s="257"/>
    </row>
    <row r="16" ht="15" customHeight="1">
      <c r="B16" s="260"/>
      <c r="C16" s="261"/>
      <c r="D16" s="259" t="s">
        <v>1520</v>
      </c>
      <c r="E16" s="259"/>
      <c r="F16" s="259"/>
      <c r="G16" s="259"/>
      <c r="H16" s="259"/>
      <c r="I16" s="259"/>
      <c r="J16" s="259"/>
      <c r="K16" s="257"/>
    </row>
    <row r="17" ht="15" customHeight="1">
      <c r="B17" s="260"/>
      <c r="C17" s="261"/>
      <c r="D17" s="259" t="s">
        <v>1521</v>
      </c>
      <c r="E17" s="259"/>
      <c r="F17" s="259"/>
      <c r="G17" s="259"/>
      <c r="H17" s="259"/>
      <c r="I17" s="259"/>
      <c r="J17" s="259"/>
      <c r="K17" s="257"/>
    </row>
    <row r="18" ht="15" customHeight="1">
      <c r="B18" s="260"/>
      <c r="C18" s="261"/>
      <c r="D18" s="261"/>
      <c r="E18" s="263" t="s">
        <v>82</v>
      </c>
      <c r="F18" s="259" t="s">
        <v>1522</v>
      </c>
      <c r="G18" s="259"/>
      <c r="H18" s="259"/>
      <c r="I18" s="259"/>
      <c r="J18" s="259"/>
      <c r="K18" s="257"/>
    </row>
    <row r="19" ht="15" customHeight="1">
      <c r="B19" s="260"/>
      <c r="C19" s="261"/>
      <c r="D19" s="261"/>
      <c r="E19" s="263" t="s">
        <v>1523</v>
      </c>
      <c r="F19" s="259" t="s">
        <v>1524</v>
      </c>
      <c r="G19" s="259"/>
      <c r="H19" s="259"/>
      <c r="I19" s="259"/>
      <c r="J19" s="259"/>
      <c r="K19" s="257"/>
    </row>
    <row r="20" ht="15" customHeight="1">
      <c r="B20" s="260"/>
      <c r="C20" s="261"/>
      <c r="D20" s="261"/>
      <c r="E20" s="263" t="s">
        <v>1525</v>
      </c>
      <c r="F20" s="259" t="s">
        <v>1526</v>
      </c>
      <c r="G20" s="259"/>
      <c r="H20" s="259"/>
      <c r="I20" s="259"/>
      <c r="J20" s="259"/>
      <c r="K20" s="257"/>
    </row>
    <row r="21" ht="15" customHeight="1">
      <c r="B21" s="260"/>
      <c r="C21" s="261"/>
      <c r="D21" s="261"/>
      <c r="E21" s="263" t="s">
        <v>1527</v>
      </c>
      <c r="F21" s="259" t="s">
        <v>1528</v>
      </c>
      <c r="G21" s="259"/>
      <c r="H21" s="259"/>
      <c r="I21" s="259"/>
      <c r="J21" s="259"/>
      <c r="K21" s="257"/>
    </row>
    <row r="22" ht="15" customHeight="1">
      <c r="B22" s="260"/>
      <c r="C22" s="261"/>
      <c r="D22" s="261"/>
      <c r="E22" s="263" t="s">
        <v>1529</v>
      </c>
      <c r="F22" s="259" t="s">
        <v>1530</v>
      </c>
      <c r="G22" s="259"/>
      <c r="H22" s="259"/>
      <c r="I22" s="259"/>
      <c r="J22" s="259"/>
      <c r="K22" s="257"/>
    </row>
    <row r="23" ht="15" customHeight="1">
      <c r="B23" s="260"/>
      <c r="C23" s="261"/>
      <c r="D23" s="261"/>
      <c r="E23" s="263" t="s">
        <v>1531</v>
      </c>
      <c r="F23" s="259" t="s">
        <v>1532</v>
      </c>
      <c r="G23" s="259"/>
      <c r="H23" s="259"/>
      <c r="I23" s="259"/>
      <c r="J23" s="259"/>
      <c r="K23" s="257"/>
    </row>
    <row r="24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ht="15" customHeight="1">
      <c r="B25" s="260"/>
      <c r="C25" s="259" t="s">
        <v>1533</v>
      </c>
      <c r="D25" s="259"/>
      <c r="E25" s="259"/>
      <c r="F25" s="259"/>
      <c r="G25" s="259"/>
      <c r="H25" s="259"/>
      <c r="I25" s="259"/>
      <c r="J25" s="259"/>
      <c r="K25" s="257"/>
    </row>
    <row r="26" ht="15" customHeight="1">
      <c r="B26" s="260"/>
      <c r="C26" s="259" t="s">
        <v>1534</v>
      </c>
      <c r="D26" s="259"/>
      <c r="E26" s="259"/>
      <c r="F26" s="259"/>
      <c r="G26" s="259"/>
      <c r="H26" s="259"/>
      <c r="I26" s="259"/>
      <c r="J26" s="259"/>
      <c r="K26" s="257"/>
    </row>
    <row r="27" ht="15" customHeight="1">
      <c r="B27" s="260"/>
      <c r="C27" s="259"/>
      <c r="D27" s="259" t="s">
        <v>1535</v>
      </c>
      <c r="E27" s="259"/>
      <c r="F27" s="259"/>
      <c r="G27" s="259"/>
      <c r="H27" s="259"/>
      <c r="I27" s="259"/>
      <c r="J27" s="259"/>
      <c r="K27" s="257"/>
    </row>
    <row r="28" ht="15" customHeight="1">
      <c r="B28" s="260"/>
      <c r="C28" s="261"/>
      <c r="D28" s="259" t="s">
        <v>1536</v>
      </c>
      <c r="E28" s="259"/>
      <c r="F28" s="259"/>
      <c r="G28" s="259"/>
      <c r="H28" s="259"/>
      <c r="I28" s="259"/>
      <c r="J28" s="259"/>
      <c r="K28" s="257"/>
    </row>
    <row r="29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ht="15" customHeight="1">
      <c r="B30" s="260"/>
      <c r="C30" s="261"/>
      <c r="D30" s="259" t="s">
        <v>1537</v>
      </c>
      <c r="E30" s="259"/>
      <c r="F30" s="259"/>
      <c r="G30" s="259"/>
      <c r="H30" s="259"/>
      <c r="I30" s="259"/>
      <c r="J30" s="259"/>
      <c r="K30" s="257"/>
    </row>
    <row r="31" ht="15" customHeight="1">
      <c r="B31" s="260"/>
      <c r="C31" s="261"/>
      <c r="D31" s="259" t="s">
        <v>1538</v>
      </c>
      <c r="E31" s="259"/>
      <c r="F31" s="259"/>
      <c r="G31" s="259"/>
      <c r="H31" s="259"/>
      <c r="I31" s="259"/>
      <c r="J31" s="259"/>
      <c r="K31" s="257"/>
    </row>
    <row r="32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ht="15" customHeight="1">
      <c r="B33" s="260"/>
      <c r="C33" s="261"/>
      <c r="D33" s="259" t="s">
        <v>1539</v>
      </c>
      <c r="E33" s="259"/>
      <c r="F33" s="259"/>
      <c r="G33" s="259"/>
      <c r="H33" s="259"/>
      <c r="I33" s="259"/>
      <c r="J33" s="259"/>
      <c r="K33" s="257"/>
    </row>
    <row r="34" ht="15" customHeight="1">
      <c r="B34" s="260"/>
      <c r="C34" s="261"/>
      <c r="D34" s="259" t="s">
        <v>1540</v>
      </c>
      <c r="E34" s="259"/>
      <c r="F34" s="259"/>
      <c r="G34" s="259"/>
      <c r="H34" s="259"/>
      <c r="I34" s="259"/>
      <c r="J34" s="259"/>
      <c r="K34" s="257"/>
    </row>
    <row r="35" ht="15" customHeight="1">
      <c r="B35" s="260"/>
      <c r="C35" s="261"/>
      <c r="D35" s="259" t="s">
        <v>1541</v>
      </c>
      <c r="E35" s="259"/>
      <c r="F35" s="259"/>
      <c r="G35" s="259"/>
      <c r="H35" s="259"/>
      <c r="I35" s="259"/>
      <c r="J35" s="259"/>
      <c r="K35" s="257"/>
    </row>
    <row r="36" ht="15" customHeight="1">
      <c r="B36" s="260"/>
      <c r="C36" s="261"/>
      <c r="D36" s="259"/>
      <c r="E36" s="262" t="s">
        <v>127</v>
      </c>
      <c r="F36" s="259"/>
      <c r="G36" s="259" t="s">
        <v>1542</v>
      </c>
      <c r="H36" s="259"/>
      <c r="I36" s="259"/>
      <c r="J36" s="259"/>
      <c r="K36" s="257"/>
    </row>
    <row r="37" ht="30.75" customHeight="1">
      <c r="B37" s="260"/>
      <c r="C37" s="261"/>
      <c r="D37" s="259"/>
      <c r="E37" s="262" t="s">
        <v>1543</v>
      </c>
      <c r="F37" s="259"/>
      <c r="G37" s="259" t="s">
        <v>1544</v>
      </c>
      <c r="H37" s="259"/>
      <c r="I37" s="259"/>
      <c r="J37" s="259"/>
      <c r="K37" s="257"/>
    </row>
    <row r="38" ht="15" customHeight="1">
      <c r="B38" s="260"/>
      <c r="C38" s="261"/>
      <c r="D38" s="259"/>
      <c r="E38" s="262" t="s">
        <v>57</v>
      </c>
      <c r="F38" s="259"/>
      <c r="G38" s="259" t="s">
        <v>1545</v>
      </c>
      <c r="H38" s="259"/>
      <c r="I38" s="259"/>
      <c r="J38" s="259"/>
      <c r="K38" s="257"/>
    </row>
    <row r="39" ht="15" customHeight="1">
      <c r="B39" s="260"/>
      <c r="C39" s="261"/>
      <c r="D39" s="259"/>
      <c r="E39" s="262" t="s">
        <v>58</v>
      </c>
      <c r="F39" s="259"/>
      <c r="G39" s="259" t="s">
        <v>1546</v>
      </c>
      <c r="H39" s="259"/>
      <c r="I39" s="259"/>
      <c r="J39" s="259"/>
      <c r="K39" s="257"/>
    </row>
    <row r="40" ht="15" customHeight="1">
      <c r="B40" s="260"/>
      <c r="C40" s="261"/>
      <c r="D40" s="259"/>
      <c r="E40" s="262" t="s">
        <v>128</v>
      </c>
      <c r="F40" s="259"/>
      <c r="G40" s="259" t="s">
        <v>1547</v>
      </c>
      <c r="H40" s="259"/>
      <c r="I40" s="259"/>
      <c r="J40" s="259"/>
      <c r="K40" s="257"/>
    </row>
    <row r="41" ht="15" customHeight="1">
      <c r="B41" s="260"/>
      <c r="C41" s="261"/>
      <c r="D41" s="259"/>
      <c r="E41" s="262" t="s">
        <v>129</v>
      </c>
      <c r="F41" s="259"/>
      <c r="G41" s="259" t="s">
        <v>1548</v>
      </c>
      <c r="H41" s="259"/>
      <c r="I41" s="259"/>
      <c r="J41" s="259"/>
      <c r="K41" s="257"/>
    </row>
    <row r="42" ht="15" customHeight="1">
      <c r="B42" s="260"/>
      <c r="C42" s="261"/>
      <c r="D42" s="259"/>
      <c r="E42" s="262" t="s">
        <v>1549</v>
      </c>
      <c r="F42" s="259"/>
      <c r="G42" s="259" t="s">
        <v>1550</v>
      </c>
      <c r="H42" s="259"/>
      <c r="I42" s="259"/>
      <c r="J42" s="259"/>
      <c r="K42" s="257"/>
    </row>
    <row r="43" ht="15" customHeight="1">
      <c r="B43" s="260"/>
      <c r="C43" s="261"/>
      <c r="D43" s="259"/>
      <c r="E43" s="262"/>
      <c r="F43" s="259"/>
      <c r="G43" s="259" t="s">
        <v>1551</v>
      </c>
      <c r="H43" s="259"/>
      <c r="I43" s="259"/>
      <c r="J43" s="259"/>
      <c r="K43" s="257"/>
    </row>
    <row r="44" ht="15" customHeight="1">
      <c r="B44" s="260"/>
      <c r="C44" s="261"/>
      <c r="D44" s="259"/>
      <c r="E44" s="262" t="s">
        <v>1552</v>
      </c>
      <c r="F44" s="259"/>
      <c r="G44" s="259" t="s">
        <v>1553</v>
      </c>
      <c r="H44" s="259"/>
      <c r="I44" s="259"/>
      <c r="J44" s="259"/>
      <c r="K44" s="257"/>
    </row>
    <row r="45" ht="15" customHeight="1">
      <c r="B45" s="260"/>
      <c r="C45" s="261"/>
      <c r="D45" s="259"/>
      <c r="E45" s="262" t="s">
        <v>132</v>
      </c>
      <c r="F45" s="259"/>
      <c r="G45" s="259" t="s">
        <v>1554</v>
      </c>
      <c r="H45" s="259"/>
      <c r="I45" s="259"/>
      <c r="J45" s="259"/>
      <c r="K45" s="257"/>
    </row>
    <row r="46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ht="15" customHeight="1">
      <c r="B47" s="260"/>
      <c r="C47" s="261"/>
      <c r="D47" s="259" t="s">
        <v>1555</v>
      </c>
      <c r="E47" s="259"/>
      <c r="F47" s="259"/>
      <c r="G47" s="259"/>
      <c r="H47" s="259"/>
      <c r="I47" s="259"/>
      <c r="J47" s="259"/>
      <c r="K47" s="257"/>
    </row>
    <row r="48" ht="15" customHeight="1">
      <c r="B48" s="260"/>
      <c r="C48" s="261"/>
      <c r="D48" s="261"/>
      <c r="E48" s="259" t="s">
        <v>1556</v>
      </c>
      <c r="F48" s="259"/>
      <c r="G48" s="259"/>
      <c r="H48" s="259"/>
      <c r="I48" s="259"/>
      <c r="J48" s="259"/>
      <c r="K48" s="257"/>
    </row>
    <row r="49" ht="15" customHeight="1">
      <c r="B49" s="260"/>
      <c r="C49" s="261"/>
      <c r="D49" s="261"/>
      <c r="E49" s="259" t="s">
        <v>1557</v>
      </c>
      <c r="F49" s="259"/>
      <c r="G49" s="259"/>
      <c r="H49" s="259"/>
      <c r="I49" s="259"/>
      <c r="J49" s="259"/>
      <c r="K49" s="257"/>
    </row>
    <row r="50" ht="15" customHeight="1">
      <c r="B50" s="260"/>
      <c r="C50" s="261"/>
      <c r="D50" s="261"/>
      <c r="E50" s="259" t="s">
        <v>1558</v>
      </c>
      <c r="F50" s="259"/>
      <c r="G50" s="259"/>
      <c r="H50" s="259"/>
      <c r="I50" s="259"/>
      <c r="J50" s="259"/>
      <c r="K50" s="257"/>
    </row>
    <row r="51" ht="15" customHeight="1">
      <c r="B51" s="260"/>
      <c r="C51" s="261"/>
      <c r="D51" s="259" t="s">
        <v>1559</v>
      </c>
      <c r="E51" s="259"/>
      <c r="F51" s="259"/>
      <c r="G51" s="259"/>
      <c r="H51" s="259"/>
      <c r="I51" s="259"/>
      <c r="J51" s="259"/>
      <c r="K51" s="257"/>
    </row>
    <row r="52" ht="25.5" customHeight="1">
      <c r="B52" s="255"/>
      <c r="C52" s="256" t="s">
        <v>1560</v>
      </c>
      <c r="D52" s="256"/>
      <c r="E52" s="256"/>
      <c r="F52" s="256"/>
      <c r="G52" s="256"/>
      <c r="H52" s="256"/>
      <c r="I52" s="256"/>
      <c r="J52" s="256"/>
      <c r="K52" s="257"/>
    </row>
    <row r="53" ht="5.25" customHeight="1">
      <c r="B53" s="255"/>
      <c r="C53" s="258"/>
      <c r="D53" s="258"/>
      <c r="E53" s="258"/>
      <c r="F53" s="258"/>
      <c r="G53" s="258"/>
      <c r="H53" s="258"/>
      <c r="I53" s="258"/>
      <c r="J53" s="258"/>
      <c r="K53" s="257"/>
    </row>
    <row r="54" ht="15" customHeight="1">
      <c r="B54" s="255"/>
      <c r="C54" s="259" t="s">
        <v>1561</v>
      </c>
      <c r="D54" s="259"/>
      <c r="E54" s="259"/>
      <c r="F54" s="259"/>
      <c r="G54" s="259"/>
      <c r="H54" s="259"/>
      <c r="I54" s="259"/>
      <c r="J54" s="259"/>
      <c r="K54" s="257"/>
    </row>
    <row r="55" ht="15" customHeight="1">
      <c r="B55" s="255"/>
      <c r="C55" s="259" t="s">
        <v>1562</v>
      </c>
      <c r="D55" s="259"/>
      <c r="E55" s="259"/>
      <c r="F55" s="259"/>
      <c r="G55" s="259"/>
      <c r="H55" s="259"/>
      <c r="I55" s="259"/>
      <c r="J55" s="259"/>
      <c r="K55" s="257"/>
    </row>
    <row r="56" ht="12.75" customHeight="1">
      <c r="B56" s="255"/>
      <c r="C56" s="259"/>
      <c r="D56" s="259"/>
      <c r="E56" s="259"/>
      <c r="F56" s="259"/>
      <c r="G56" s="259"/>
      <c r="H56" s="259"/>
      <c r="I56" s="259"/>
      <c r="J56" s="259"/>
      <c r="K56" s="257"/>
    </row>
    <row r="57" ht="15" customHeight="1">
      <c r="B57" s="255"/>
      <c r="C57" s="259" t="s">
        <v>1563</v>
      </c>
      <c r="D57" s="259"/>
      <c r="E57" s="259"/>
      <c r="F57" s="259"/>
      <c r="G57" s="259"/>
      <c r="H57" s="259"/>
      <c r="I57" s="259"/>
      <c r="J57" s="259"/>
      <c r="K57" s="257"/>
    </row>
    <row r="58" ht="15" customHeight="1">
      <c r="B58" s="255"/>
      <c r="C58" s="261"/>
      <c r="D58" s="259" t="s">
        <v>1564</v>
      </c>
      <c r="E58" s="259"/>
      <c r="F58" s="259"/>
      <c r="G58" s="259"/>
      <c r="H58" s="259"/>
      <c r="I58" s="259"/>
      <c r="J58" s="259"/>
      <c r="K58" s="257"/>
    </row>
    <row r="59" ht="15" customHeight="1">
      <c r="B59" s="255"/>
      <c r="C59" s="261"/>
      <c r="D59" s="259" t="s">
        <v>1565</v>
      </c>
      <c r="E59" s="259"/>
      <c r="F59" s="259"/>
      <c r="G59" s="259"/>
      <c r="H59" s="259"/>
      <c r="I59" s="259"/>
      <c r="J59" s="259"/>
      <c r="K59" s="257"/>
    </row>
    <row r="60" ht="15" customHeight="1">
      <c r="B60" s="255"/>
      <c r="C60" s="261"/>
      <c r="D60" s="259" t="s">
        <v>1566</v>
      </c>
      <c r="E60" s="259"/>
      <c r="F60" s="259"/>
      <c r="G60" s="259"/>
      <c r="H60" s="259"/>
      <c r="I60" s="259"/>
      <c r="J60" s="259"/>
      <c r="K60" s="257"/>
    </row>
    <row r="61" ht="15" customHeight="1">
      <c r="B61" s="255"/>
      <c r="C61" s="261"/>
      <c r="D61" s="259" t="s">
        <v>1567</v>
      </c>
      <c r="E61" s="259"/>
      <c r="F61" s="259"/>
      <c r="G61" s="259"/>
      <c r="H61" s="259"/>
      <c r="I61" s="259"/>
      <c r="J61" s="259"/>
      <c r="K61" s="257"/>
    </row>
    <row r="62" ht="15" customHeight="1">
      <c r="B62" s="255"/>
      <c r="C62" s="261"/>
      <c r="D62" s="264" t="s">
        <v>1568</v>
      </c>
      <c r="E62" s="264"/>
      <c r="F62" s="264"/>
      <c r="G62" s="264"/>
      <c r="H62" s="264"/>
      <c r="I62" s="264"/>
      <c r="J62" s="264"/>
      <c r="K62" s="257"/>
    </row>
    <row r="63" ht="15" customHeight="1">
      <c r="B63" s="255"/>
      <c r="C63" s="261"/>
      <c r="D63" s="259" t="s">
        <v>1569</v>
      </c>
      <c r="E63" s="259"/>
      <c r="F63" s="259"/>
      <c r="G63" s="259"/>
      <c r="H63" s="259"/>
      <c r="I63" s="259"/>
      <c r="J63" s="259"/>
      <c r="K63" s="257"/>
    </row>
    <row r="64" ht="12.75" customHeight="1">
      <c r="B64" s="255"/>
      <c r="C64" s="261"/>
      <c r="D64" s="261"/>
      <c r="E64" s="265"/>
      <c r="F64" s="261"/>
      <c r="G64" s="261"/>
      <c r="H64" s="261"/>
      <c r="I64" s="261"/>
      <c r="J64" s="261"/>
      <c r="K64" s="257"/>
    </row>
    <row r="65" ht="15" customHeight="1">
      <c r="B65" s="255"/>
      <c r="C65" s="261"/>
      <c r="D65" s="259" t="s">
        <v>1570</v>
      </c>
      <c r="E65" s="259"/>
      <c r="F65" s="259"/>
      <c r="G65" s="259"/>
      <c r="H65" s="259"/>
      <c r="I65" s="259"/>
      <c r="J65" s="259"/>
      <c r="K65" s="257"/>
    </row>
    <row r="66" ht="15" customHeight="1">
      <c r="B66" s="255"/>
      <c r="C66" s="261"/>
      <c r="D66" s="264" t="s">
        <v>1571</v>
      </c>
      <c r="E66" s="264"/>
      <c r="F66" s="264"/>
      <c r="G66" s="264"/>
      <c r="H66" s="264"/>
      <c r="I66" s="264"/>
      <c r="J66" s="264"/>
      <c r="K66" s="257"/>
    </row>
    <row r="67" ht="15" customHeight="1">
      <c r="B67" s="255"/>
      <c r="C67" s="261"/>
      <c r="D67" s="259" t="s">
        <v>1572</v>
      </c>
      <c r="E67" s="259"/>
      <c r="F67" s="259"/>
      <c r="G67" s="259"/>
      <c r="H67" s="259"/>
      <c r="I67" s="259"/>
      <c r="J67" s="259"/>
      <c r="K67" s="257"/>
    </row>
    <row r="68" ht="15" customHeight="1">
      <c r="B68" s="255"/>
      <c r="C68" s="261"/>
      <c r="D68" s="259" t="s">
        <v>1573</v>
      </c>
      <c r="E68" s="259"/>
      <c r="F68" s="259"/>
      <c r="G68" s="259"/>
      <c r="H68" s="259"/>
      <c r="I68" s="259"/>
      <c r="J68" s="259"/>
      <c r="K68" s="257"/>
    </row>
    <row r="69" ht="15" customHeight="1">
      <c r="B69" s="255"/>
      <c r="C69" s="261"/>
      <c r="D69" s="259" t="s">
        <v>1574</v>
      </c>
      <c r="E69" s="259"/>
      <c r="F69" s="259"/>
      <c r="G69" s="259"/>
      <c r="H69" s="259"/>
      <c r="I69" s="259"/>
      <c r="J69" s="259"/>
      <c r="K69" s="257"/>
    </row>
    <row r="70" ht="15" customHeight="1">
      <c r="B70" s="255"/>
      <c r="C70" s="261"/>
      <c r="D70" s="259" t="s">
        <v>1575</v>
      </c>
      <c r="E70" s="259"/>
      <c r="F70" s="259"/>
      <c r="G70" s="259"/>
      <c r="H70" s="259"/>
      <c r="I70" s="259"/>
      <c r="J70" s="259"/>
      <c r="K70" s="257"/>
    </row>
    <row r="7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ht="45" customHeight="1">
      <c r="B75" s="274"/>
      <c r="C75" s="275" t="s">
        <v>1576</v>
      </c>
      <c r="D75" s="275"/>
      <c r="E75" s="275"/>
      <c r="F75" s="275"/>
      <c r="G75" s="275"/>
      <c r="H75" s="275"/>
      <c r="I75" s="275"/>
      <c r="J75" s="275"/>
      <c r="K75" s="276"/>
    </row>
    <row r="76" ht="17.25" customHeight="1">
      <c r="B76" s="274"/>
      <c r="C76" s="277" t="s">
        <v>1577</v>
      </c>
      <c r="D76" s="277"/>
      <c r="E76" s="277"/>
      <c r="F76" s="277" t="s">
        <v>1578</v>
      </c>
      <c r="G76" s="278"/>
      <c r="H76" s="277" t="s">
        <v>58</v>
      </c>
      <c r="I76" s="277" t="s">
        <v>61</v>
      </c>
      <c r="J76" s="277" t="s">
        <v>1579</v>
      </c>
      <c r="K76" s="276"/>
    </row>
    <row r="77" ht="17.25" customHeight="1">
      <c r="B77" s="274"/>
      <c r="C77" s="279" t="s">
        <v>1580</v>
      </c>
      <c r="D77" s="279"/>
      <c r="E77" s="279"/>
      <c r="F77" s="280" t="s">
        <v>1581</v>
      </c>
      <c r="G77" s="281"/>
      <c r="H77" s="279"/>
      <c r="I77" s="279"/>
      <c r="J77" s="279" t="s">
        <v>1582</v>
      </c>
      <c r="K77" s="276"/>
    </row>
    <row r="78" ht="5.25" customHeight="1">
      <c r="B78" s="274"/>
      <c r="C78" s="282"/>
      <c r="D78" s="282"/>
      <c r="E78" s="282"/>
      <c r="F78" s="282"/>
      <c r="G78" s="283"/>
      <c r="H78" s="282"/>
      <c r="I78" s="282"/>
      <c r="J78" s="282"/>
      <c r="K78" s="276"/>
    </row>
    <row r="79" ht="15" customHeight="1">
      <c r="B79" s="274"/>
      <c r="C79" s="262" t="s">
        <v>57</v>
      </c>
      <c r="D79" s="282"/>
      <c r="E79" s="282"/>
      <c r="F79" s="284" t="s">
        <v>1583</v>
      </c>
      <c r="G79" s="283"/>
      <c r="H79" s="262" t="s">
        <v>1584</v>
      </c>
      <c r="I79" s="262" t="s">
        <v>1585</v>
      </c>
      <c r="J79" s="262">
        <v>20</v>
      </c>
      <c r="K79" s="276"/>
    </row>
    <row r="80" ht="15" customHeight="1">
      <c r="B80" s="274"/>
      <c r="C80" s="262" t="s">
        <v>1586</v>
      </c>
      <c r="D80" s="262"/>
      <c r="E80" s="262"/>
      <c r="F80" s="284" t="s">
        <v>1583</v>
      </c>
      <c r="G80" s="283"/>
      <c r="H80" s="262" t="s">
        <v>1587</v>
      </c>
      <c r="I80" s="262" t="s">
        <v>1585</v>
      </c>
      <c r="J80" s="262">
        <v>120</v>
      </c>
      <c r="K80" s="276"/>
    </row>
    <row r="81" ht="15" customHeight="1">
      <c r="B81" s="285"/>
      <c r="C81" s="262" t="s">
        <v>1588</v>
      </c>
      <c r="D81" s="262"/>
      <c r="E81" s="262"/>
      <c r="F81" s="284" t="s">
        <v>1589</v>
      </c>
      <c r="G81" s="283"/>
      <c r="H81" s="262" t="s">
        <v>1590</v>
      </c>
      <c r="I81" s="262" t="s">
        <v>1585</v>
      </c>
      <c r="J81" s="262">
        <v>50</v>
      </c>
      <c r="K81" s="276"/>
    </row>
    <row r="82" ht="15" customHeight="1">
      <c r="B82" s="285"/>
      <c r="C82" s="262" t="s">
        <v>1591</v>
      </c>
      <c r="D82" s="262"/>
      <c r="E82" s="262"/>
      <c r="F82" s="284" t="s">
        <v>1583</v>
      </c>
      <c r="G82" s="283"/>
      <c r="H82" s="262" t="s">
        <v>1592</v>
      </c>
      <c r="I82" s="262" t="s">
        <v>1593</v>
      </c>
      <c r="J82" s="262"/>
      <c r="K82" s="276"/>
    </row>
    <row r="83" ht="15" customHeight="1">
      <c r="B83" s="285"/>
      <c r="C83" s="286" t="s">
        <v>1594</v>
      </c>
      <c r="D83" s="286"/>
      <c r="E83" s="286"/>
      <c r="F83" s="287" t="s">
        <v>1589</v>
      </c>
      <c r="G83" s="286"/>
      <c r="H83" s="286" t="s">
        <v>1595</v>
      </c>
      <c r="I83" s="286" t="s">
        <v>1585</v>
      </c>
      <c r="J83" s="286">
        <v>15</v>
      </c>
      <c r="K83" s="276"/>
    </row>
    <row r="84" ht="15" customHeight="1">
      <c r="B84" s="285"/>
      <c r="C84" s="286" t="s">
        <v>1596</v>
      </c>
      <c r="D84" s="286"/>
      <c r="E84" s="286"/>
      <c r="F84" s="287" t="s">
        <v>1589</v>
      </c>
      <c r="G84" s="286"/>
      <c r="H84" s="286" t="s">
        <v>1597</v>
      </c>
      <c r="I84" s="286" t="s">
        <v>1585</v>
      </c>
      <c r="J84" s="286">
        <v>15</v>
      </c>
      <c r="K84" s="276"/>
    </row>
    <row r="85" ht="15" customHeight="1">
      <c r="B85" s="285"/>
      <c r="C85" s="286" t="s">
        <v>1598</v>
      </c>
      <c r="D85" s="286"/>
      <c r="E85" s="286"/>
      <c r="F85" s="287" t="s">
        <v>1589</v>
      </c>
      <c r="G85" s="286"/>
      <c r="H85" s="286" t="s">
        <v>1599</v>
      </c>
      <c r="I85" s="286" t="s">
        <v>1585</v>
      </c>
      <c r="J85" s="286">
        <v>20</v>
      </c>
      <c r="K85" s="276"/>
    </row>
    <row r="86" ht="15" customHeight="1">
      <c r="B86" s="285"/>
      <c r="C86" s="286" t="s">
        <v>1600</v>
      </c>
      <c r="D86" s="286"/>
      <c r="E86" s="286"/>
      <c r="F86" s="287" t="s">
        <v>1589</v>
      </c>
      <c r="G86" s="286"/>
      <c r="H86" s="286" t="s">
        <v>1601</v>
      </c>
      <c r="I86" s="286" t="s">
        <v>1585</v>
      </c>
      <c r="J86" s="286">
        <v>20</v>
      </c>
      <c r="K86" s="276"/>
    </row>
    <row r="87" ht="15" customHeight="1">
      <c r="B87" s="285"/>
      <c r="C87" s="262" t="s">
        <v>1602</v>
      </c>
      <c r="D87" s="262"/>
      <c r="E87" s="262"/>
      <c r="F87" s="284" t="s">
        <v>1589</v>
      </c>
      <c r="G87" s="283"/>
      <c r="H87" s="262" t="s">
        <v>1603</v>
      </c>
      <c r="I87" s="262" t="s">
        <v>1585</v>
      </c>
      <c r="J87" s="262">
        <v>50</v>
      </c>
      <c r="K87" s="276"/>
    </row>
    <row r="88" ht="15" customHeight="1">
      <c r="B88" s="285"/>
      <c r="C88" s="262" t="s">
        <v>1604</v>
      </c>
      <c r="D88" s="262"/>
      <c r="E88" s="262"/>
      <c r="F88" s="284" t="s">
        <v>1589</v>
      </c>
      <c r="G88" s="283"/>
      <c r="H88" s="262" t="s">
        <v>1605</v>
      </c>
      <c r="I88" s="262" t="s">
        <v>1585</v>
      </c>
      <c r="J88" s="262">
        <v>20</v>
      </c>
      <c r="K88" s="276"/>
    </row>
    <row r="89" ht="15" customHeight="1">
      <c r="B89" s="285"/>
      <c r="C89" s="262" t="s">
        <v>1606</v>
      </c>
      <c r="D89" s="262"/>
      <c r="E89" s="262"/>
      <c r="F89" s="284" t="s">
        <v>1589</v>
      </c>
      <c r="G89" s="283"/>
      <c r="H89" s="262" t="s">
        <v>1607</v>
      </c>
      <c r="I89" s="262" t="s">
        <v>1585</v>
      </c>
      <c r="J89" s="262">
        <v>20</v>
      </c>
      <c r="K89" s="276"/>
    </row>
    <row r="90" ht="15" customHeight="1">
      <c r="B90" s="285"/>
      <c r="C90" s="262" t="s">
        <v>1608</v>
      </c>
      <c r="D90" s="262"/>
      <c r="E90" s="262"/>
      <c r="F90" s="284" t="s">
        <v>1589</v>
      </c>
      <c r="G90" s="283"/>
      <c r="H90" s="262" t="s">
        <v>1609</v>
      </c>
      <c r="I90" s="262" t="s">
        <v>1585</v>
      </c>
      <c r="J90" s="262">
        <v>50</v>
      </c>
      <c r="K90" s="276"/>
    </row>
    <row r="91" ht="15" customHeight="1">
      <c r="B91" s="285"/>
      <c r="C91" s="262" t="s">
        <v>1610</v>
      </c>
      <c r="D91" s="262"/>
      <c r="E91" s="262"/>
      <c r="F91" s="284" t="s">
        <v>1589</v>
      </c>
      <c r="G91" s="283"/>
      <c r="H91" s="262" t="s">
        <v>1610</v>
      </c>
      <c r="I91" s="262" t="s">
        <v>1585</v>
      </c>
      <c r="J91" s="262">
        <v>50</v>
      </c>
      <c r="K91" s="276"/>
    </row>
    <row r="92" ht="15" customHeight="1">
      <c r="B92" s="285"/>
      <c r="C92" s="262" t="s">
        <v>1611</v>
      </c>
      <c r="D92" s="262"/>
      <c r="E92" s="262"/>
      <c r="F92" s="284" t="s">
        <v>1589</v>
      </c>
      <c r="G92" s="283"/>
      <c r="H92" s="262" t="s">
        <v>1612</v>
      </c>
      <c r="I92" s="262" t="s">
        <v>1585</v>
      </c>
      <c r="J92" s="262">
        <v>255</v>
      </c>
      <c r="K92" s="276"/>
    </row>
    <row r="93" ht="15" customHeight="1">
      <c r="B93" s="285"/>
      <c r="C93" s="262" t="s">
        <v>1613</v>
      </c>
      <c r="D93" s="262"/>
      <c r="E93" s="262"/>
      <c r="F93" s="284" t="s">
        <v>1583</v>
      </c>
      <c r="G93" s="283"/>
      <c r="H93" s="262" t="s">
        <v>1614</v>
      </c>
      <c r="I93" s="262" t="s">
        <v>1615</v>
      </c>
      <c r="J93" s="262"/>
      <c r="K93" s="276"/>
    </row>
    <row r="94" ht="15" customHeight="1">
      <c r="B94" s="285"/>
      <c r="C94" s="262" t="s">
        <v>1616</v>
      </c>
      <c r="D94" s="262"/>
      <c r="E94" s="262"/>
      <c r="F94" s="284" t="s">
        <v>1583</v>
      </c>
      <c r="G94" s="283"/>
      <c r="H94" s="262" t="s">
        <v>1617</v>
      </c>
      <c r="I94" s="262" t="s">
        <v>1618</v>
      </c>
      <c r="J94" s="262"/>
      <c r="K94" s="276"/>
    </row>
    <row r="95" ht="15" customHeight="1">
      <c r="B95" s="285"/>
      <c r="C95" s="262" t="s">
        <v>1619</v>
      </c>
      <c r="D95" s="262"/>
      <c r="E95" s="262"/>
      <c r="F95" s="284" t="s">
        <v>1583</v>
      </c>
      <c r="G95" s="283"/>
      <c r="H95" s="262" t="s">
        <v>1619</v>
      </c>
      <c r="I95" s="262" t="s">
        <v>1618</v>
      </c>
      <c r="J95" s="262"/>
      <c r="K95" s="276"/>
    </row>
    <row r="96" ht="15" customHeight="1">
      <c r="B96" s="285"/>
      <c r="C96" s="262" t="s">
        <v>42</v>
      </c>
      <c r="D96" s="262"/>
      <c r="E96" s="262"/>
      <c r="F96" s="284" t="s">
        <v>1583</v>
      </c>
      <c r="G96" s="283"/>
      <c r="H96" s="262" t="s">
        <v>1620</v>
      </c>
      <c r="I96" s="262" t="s">
        <v>1618</v>
      </c>
      <c r="J96" s="262"/>
      <c r="K96" s="276"/>
    </row>
    <row r="97" ht="15" customHeight="1">
      <c r="B97" s="285"/>
      <c r="C97" s="262" t="s">
        <v>52</v>
      </c>
      <c r="D97" s="262"/>
      <c r="E97" s="262"/>
      <c r="F97" s="284" t="s">
        <v>1583</v>
      </c>
      <c r="G97" s="283"/>
      <c r="H97" s="262" t="s">
        <v>1621</v>
      </c>
      <c r="I97" s="262" t="s">
        <v>1618</v>
      </c>
      <c r="J97" s="262"/>
      <c r="K97" s="276"/>
    </row>
    <row r="98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ht="45" customHeight="1">
      <c r="B102" s="274"/>
      <c r="C102" s="275" t="s">
        <v>1622</v>
      </c>
      <c r="D102" s="275"/>
      <c r="E102" s="275"/>
      <c r="F102" s="275"/>
      <c r="G102" s="275"/>
      <c r="H102" s="275"/>
      <c r="I102" s="275"/>
      <c r="J102" s="275"/>
      <c r="K102" s="276"/>
    </row>
    <row r="103" ht="17.25" customHeight="1">
      <c r="B103" s="274"/>
      <c r="C103" s="277" t="s">
        <v>1577</v>
      </c>
      <c r="D103" s="277"/>
      <c r="E103" s="277"/>
      <c r="F103" s="277" t="s">
        <v>1578</v>
      </c>
      <c r="G103" s="278"/>
      <c r="H103" s="277" t="s">
        <v>58</v>
      </c>
      <c r="I103" s="277" t="s">
        <v>61</v>
      </c>
      <c r="J103" s="277" t="s">
        <v>1579</v>
      </c>
      <c r="K103" s="276"/>
    </row>
    <row r="104" ht="17.25" customHeight="1">
      <c r="B104" s="274"/>
      <c r="C104" s="279" t="s">
        <v>1580</v>
      </c>
      <c r="D104" s="279"/>
      <c r="E104" s="279"/>
      <c r="F104" s="280" t="s">
        <v>1581</v>
      </c>
      <c r="G104" s="281"/>
      <c r="H104" s="279"/>
      <c r="I104" s="279"/>
      <c r="J104" s="279" t="s">
        <v>1582</v>
      </c>
      <c r="K104" s="276"/>
    </row>
    <row r="105" ht="5.25" customHeight="1">
      <c r="B105" s="274"/>
      <c r="C105" s="277"/>
      <c r="D105" s="277"/>
      <c r="E105" s="277"/>
      <c r="F105" s="277"/>
      <c r="G105" s="293"/>
      <c r="H105" s="277"/>
      <c r="I105" s="277"/>
      <c r="J105" s="277"/>
      <c r="K105" s="276"/>
    </row>
    <row r="106" ht="15" customHeight="1">
      <c r="B106" s="274"/>
      <c r="C106" s="262" t="s">
        <v>57</v>
      </c>
      <c r="D106" s="282"/>
      <c r="E106" s="282"/>
      <c r="F106" s="284" t="s">
        <v>1583</v>
      </c>
      <c r="G106" s="293"/>
      <c r="H106" s="262" t="s">
        <v>1623</v>
      </c>
      <c r="I106" s="262" t="s">
        <v>1585</v>
      </c>
      <c r="J106" s="262">
        <v>20</v>
      </c>
      <c r="K106" s="276"/>
    </row>
    <row r="107" ht="15" customHeight="1">
      <c r="B107" s="274"/>
      <c r="C107" s="262" t="s">
        <v>1586</v>
      </c>
      <c r="D107" s="262"/>
      <c r="E107" s="262"/>
      <c r="F107" s="284" t="s">
        <v>1583</v>
      </c>
      <c r="G107" s="262"/>
      <c r="H107" s="262" t="s">
        <v>1623</v>
      </c>
      <c r="I107" s="262" t="s">
        <v>1585</v>
      </c>
      <c r="J107" s="262">
        <v>120</v>
      </c>
      <c r="K107" s="276"/>
    </row>
    <row r="108" ht="15" customHeight="1">
      <c r="B108" s="285"/>
      <c r="C108" s="262" t="s">
        <v>1588</v>
      </c>
      <c r="D108" s="262"/>
      <c r="E108" s="262"/>
      <c r="F108" s="284" t="s">
        <v>1589</v>
      </c>
      <c r="G108" s="262"/>
      <c r="H108" s="262" t="s">
        <v>1623</v>
      </c>
      <c r="I108" s="262" t="s">
        <v>1585</v>
      </c>
      <c r="J108" s="262">
        <v>50</v>
      </c>
      <c r="K108" s="276"/>
    </row>
    <row r="109" ht="15" customHeight="1">
      <c r="B109" s="285"/>
      <c r="C109" s="262" t="s">
        <v>1591</v>
      </c>
      <c r="D109" s="262"/>
      <c r="E109" s="262"/>
      <c r="F109" s="284" t="s">
        <v>1583</v>
      </c>
      <c r="G109" s="262"/>
      <c r="H109" s="262" t="s">
        <v>1623</v>
      </c>
      <c r="I109" s="262" t="s">
        <v>1593</v>
      </c>
      <c r="J109" s="262"/>
      <c r="K109" s="276"/>
    </row>
    <row r="110" ht="15" customHeight="1">
      <c r="B110" s="285"/>
      <c r="C110" s="262" t="s">
        <v>1602</v>
      </c>
      <c r="D110" s="262"/>
      <c r="E110" s="262"/>
      <c r="F110" s="284" t="s">
        <v>1589</v>
      </c>
      <c r="G110" s="262"/>
      <c r="H110" s="262" t="s">
        <v>1623</v>
      </c>
      <c r="I110" s="262" t="s">
        <v>1585</v>
      </c>
      <c r="J110" s="262">
        <v>50</v>
      </c>
      <c r="K110" s="276"/>
    </row>
    <row r="111" ht="15" customHeight="1">
      <c r="B111" s="285"/>
      <c r="C111" s="262" t="s">
        <v>1610</v>
      </c>
      <c r="D111" s="262"/>
      <c r="E111" s="262"/>
      <c r="F111" s="284" t="s">
        <v>1589</v>
      </c>
      <c r="G111" s="262"/>
      <c r="H111" s="262" t="s">
        <v>1623</v>
      </c>
      <c r="I111" s="262" t="s">
        <v>1585</v>
      </c>
      <c r="J111" s="262">
        <v>50</v>
      </c>
      <c r="K111" s="276"/>
    </row>
    <row r="112" ht="15" customHeight="1">
      <c r="B112" s="285"/>
      <c r="C112" s="262" t="s">
        <v>1608</v>
      </c>
      <c r="D112" s="262"/>
      <c r="E112" s="262"/>
      <c r="F112" s="284" t="s">
        <v>1589</v>
      </c>
      <c r="G112" s="262"/>
      <c r="H112" s="262" t="s">
        <v>1623</v>
      </c>
      <c r="I112" s="262" t="s">
        <v>1585</v>
      </c>
      <c r="J112" s="262">
        <v>50</v>
      </c>
      <c r="K112" s="276"/>
    </row>
    <row r="113" ht="15" customHeight="1">
      <c r="B113" s="285"/>
      <c r="C113" s="262" t="s">
        <v>57</v>
      </c>
      <c r="D113" s="262"/>
      <c r="E113" s="262"/>
      <c r="F113" s="284" t="s">
        <v>1583</v>
      </c>
      <c r="G113" s="262"/>
      <c r="H113" s="262" t="s">
        <v>1624</v>
      </c>
      <c r="I113" s="262" t="s">
        <v>1585</v>
      </c>
      <c r="J113" s="262">
        <v>20</v>
      </c>
      <c r="K113" s="276"/>
    </row>
    <row r="114" ht="15" customHeight="1">
      <c r="B114" s="285"/>
      <c r="C114" s="262" t="s">
        <v>1625</v>
      </c>
      <c r="D114" s="262"/>
      <c r="E114" s="262"/>
      <c r="F114" s="284" t="s">
        <v>1583</v>
      </c>
      <c r="G114" s="262"/>
      <c r="H114" s="262" t="s">
        <v>1626</v>
      </c>
      <c r="I114" s="262" t="s">
        <v>1585</v>
      </c>
      <c r="J114" s="262">
        <v>120</v>
      </c>
      <c r="K114" s="276"/>
    </row>
    <row r="115" ht="15" customHeight="1">
      <c r="B115" s="285"/>
      <c r="C115" s="262" t="s">
        <v>42</v>
      </c>
      <c r="D115" s="262"/>
      <c r="E115" s="262"/>
      <c r="F115" s="284" t="s">
        <v>1583</v>
      </c>
      <c r="G115" s="262"/>
      <c r="H115" s="262" t="s">
        <v>1627</v>
      </c>
      <c r="I115" s="262" t="s">
        <v>1618</v>
      </c>
      <c r="J115" s="262"/>
      <c r="K115" s="276"/>
    </row>
    <row r="116" ht="15" customHeight="1">
      <c r="B116" s="285"/>
      <c r="C116" s="262" t="s">
        <v>52</v>
      </c>
      <c r="D116" s="262"/>
      <c r="E116" s="262"/>
      <c r="F116" s="284" t="s">
        <v>1583</v>
      </c>
      <c r="G116" s="262"/>
      <c r="H116" s="262" t="s">
        <v>1628</v>
      </c>
      <c r="I116" s="262" t="s">
        <v>1618</v>
      </c>
      <c r="J116" s="262"/>
      <c r="K116" s="276"/>
    </row>
    <row r="117" ht="15" customHeight="1">
      <c r="B117" s="285"/>
      <c r="C117" s="262" t="s">
        <v>61</v>
      </c>
      <c r="D117" s="262"/>
      <c r="E117" s="262"/>
      <c r="F117" s="284" t="s">
        <v>1583</v>
      </c>
      <c r="G117" s="262"/>
      <c r="H117" s="262" t="s">
        <v>1629</v>
      </c>
      <c r="I117" s="262" t="s">
        <v>1630</v>
      </c>
      <c r="J117" s="262"/>
      <c r="K117" s="276"/>
    </row>
    <row r="118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ht="18.75" customHeight="1">
      <c r="B119" s="295"/>
      <c r="C119" s="259"/>
      <c r="D119" s="259"/>
      <c r="E119" s="259"/>
      <c r="F119" s="296"/>
      <c r="G119" s="259"/>
      <c r="H119" s="259"/>
      <c r="I119" s="259"/>
      <c r="J119" s="259"/>
      <c r="K119" s="295"/>
    </row>
    <row r="120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ht="7.5" customHeight="1">
      <c r="B121" s="297"/>
      <c r="C121" s="298"/>
      <c r="D121" s="298"/>
      <c r="E121" s="298"/>
      <c r="F121" s="298"/>
      <c r="G121" s="298"/>
      <c r="H121" s="298"/>
      <c r="I121" s="298"/>
      <c r="J121" s="298"/>
      <c r="K121" s="299"/>
    </row>
    <row r="122" ht="45" customHeight="1">
      <c r="B122" s="300"/>
      <c r="C122" s="253" t="s">
        <v>1631</v>
      </c>
      <c r="D122" s="253"/>
      <c r="E122" s="253"/>
      <c r="F122" s="253"/>
      <c r="G122" s="253"/>
      <c r="H122" s="253"/>
      <c r="I122" s="253"/>
      <c r="J122" s="253"/>
      <c r="K122" s="301"/>
    </row>
    <row r="123" ht="17.25" customHeight="1">
      <c r="B123" s="302"/>
      <c r="C123" s="277" t="s">
        <v>1577</v>
      </c>
      <c r="D123" s="277"/>
      <c r="E123" s="277"/>
      <c r="F123" s="277" t="s">
        <v>1578</v>
      </c>
      <c r="G123" s="278"/>
      <c r="H123" s="277" t="s">
        <v>58</v>
      </c>
      <c r="I123" s="277" t="s">
        <v>61</v>
      </c>
      <c r="J123" s="277" t="s">
        <v>1579</v>
      </c>
      <c r="K123" s="303"/>
    </row>
    <row r="124" ht="17.25" customHeight="1">
      <c r="B124" s="302"/>
      <c r="C124" s="279" t="s">
        <v>1580</v>
      </c>
      <c r="D124" s="279"/>
      <c r="E124" s="279"/>
      <c r="F124" s="280" t="s">
        <v>1581</v>
      </c>
      <c r="G124" s="281"/>
      <c r="H124" s="279"/>
      <c r="I124" s="279"/>
      <c r="J124" s="279" t="s">
        <v>1582</v>
      </c>
      <c r="K124" s="303"/>
    </row>
    <row r="125" ht="5.25" customHeight="1">
      <c r="B125" s="304"/>
      <c r="C125" s="282"/>
      <c r="D125" s="282"/>
      <c r="E125" s="282"/>
      <c r="F125" s="282"/>
      <c r="G125" s="262"/>
      <c r="H125" s="282"/>
      <c r="I125" s="282"/>
      <c r="J125" s="282"/>
      <c r="K125" s="305"/>
    </row>
    <row r="126" ht="15" customHeight="1">
      <c r="B126" s="304"/>
      <c r="C126" s="262" t="s">
        <v>1586</v>
      </c>
      <c r="D126" s="282"/>
      <c r="E126" s="282"/>
      <c r="F126" s="284" t="s">
        <v>1583</v>
      </c>
      <c r="G126" s="262"/>
      <c r="H126" s="262" t="s">
        <v>1623</v>
      </c>
      <c r="I126" s="262" t="s">
        <v>1585</v>
      </c>
      <c r="J126" s="262">
        <v>120</v>
      </c>
      <c r="K126" s="306"/>
    </row>
    <row r="127" ht="15" customHeight="1">
      <c r="B127" s="304"/>
      <c r="C127" s="262" t="s">
        <v>1632</v>
      </c>
      <c r="D127" s="262"/>
      <c r="E127" s="262"/>
      <c r="F127" s="284" t="s">
        <v>1583</v>
      </c>
      <c r="G127" s="262"/>
      <c r="H127" s="262" t="s">
        <v>1633</v>
      </c>
      <c r="I127" s="262" t="s">
        <v>1585</v>
      </c>
      <c r="J127" s="262" t="s">
        <v>1634</v>
      </c>
      <c r="K127" s="306"/>
    </row>
    <row r="128" ht="15" customHeight="1">
      <c r="B128" s="304"/>
      <c r="C128" s="262" t="s">
        <v>1531</v>
      </c>
      <c r="D128" s="262"/>
      <c r="E128" s="262"/>
      <c r="F128" s="284" t="s">
        <v>1583</v>
      </c>
      <c r="G128" s="262"/>
      <c r="H128" s="262" t="s">
        <v>1635</v>
      </c>
      <c r="I128" s="262" t="s">
        <v>1585</v>
      </c>
      <c r="J128" s="262" t="s">
        <v>1634</v>
      </c>
      <c r="K128" s="306"/>
    </row>
    <row r="129" ht="15" customHeight="1">
      <c r="B129" s="304"/>
      <c r="C129" s="262" t="s">
        <v>1594</v>
      </c>
      <c r="D129" s="262"/>
      <c r="E129" s="262"/>
      <c r="F129" s="284" t="s">
        <v>1589</v>
      </c>
      <c r="G129" s="262"/>
      <c r="H129" s="262" t="s">
        <v>1595</v>
      </c>
      <c r="I129" s="262" t="s">
        <v>1585</v>
      </c>
      <c r="J129" s="262">
        <v>15</v>
      </c>
      <c r="K129" s="306"/>
    </row>
    <row r="130" ht="15" customHeight="1">
      <c r="B130" s="304"/>
      <c r="C130" s="286" t="s">
        <v>1596</v>
      </c>
      <c r="D130" s="286"/>
      <c r="E130" s="286"/>
      <c r="F130" s="287" t="s">
        <v>1589</v>
      </c>
      <c r="G130" s="286"/>
      <c r="H130" s="286" t="s">
        <v>1597</v>
      </c>
      <c r="I130" s="286" t="s">
        <v>1585</v>
      </c>
      <c r="J130" s="286">
        <v>15</v>
      </c>
      <c r="K130" s="306"/>
    </row>
    <row r="131" ht="15" customHeight="1">
      <c r="B131" s="304"/>
      <c r="C131" s="286" t="s">
        <v>1598</v>
      </c>
      <c r="D131" s="286"/>
      <c r="E131" s="286"/>
      <c r="F131" s="287" t="s">
        <v>1589</v>
      </c>
      <c r="G131" s="286"/>
      <c r="H131" s="286" t="s">
        <v>1599</v>
      </c>
      <c r="I131" s="286" t="s">
        <v>1585</v>
      </c>
      <c r="J131" s="286">
        <v>20</v>
      </c>
      <c r="K131" s="306"/>
    </row>
    <row r="132" ht="15" customHeight="1">
      <c r="B132" s="304"/>
      <c r="C132" s="286" t="s">
        <v>1600</v>
      </c>
      <c r="D132" s="286"/>
      <c r="E132" s="286"/>
      <c r="F132" s="287" t="s">
        <v>1589</v>
      </c>
      <c r="G132" s="286"/>
      <c r="H132" s="286" t="s">
        <v>1601</v>
      </c>
      <c r="I132" s="286" t="s">
        <v>1585</v>
      </c>
      <c r="J132" s="286">
        <v>20</v>
      </c>
      <c r="K132" s="306"/>
    </row>
    <row r="133" ht="15" customHeight="1">
      <c r="B133" s="304"/>
      <c r="C133" s="262" t="s">
        <v>1588</v>
      </c>
      <c r="D133" s="262"/>
      <c r="E133" s="262"/>
      <c r="F133" s="284" t="s">
        <v>1589</v>
      </c>
      <c r="G133" s="262"/>
      <c r="H133" s="262" t="s">
        <v>1623</v>
      </c>
      <c r="I133" s="262" t="s">
        <v>1585</v>
      </c>
      <c r="J133" s="262">
        <v>50</v>
      </c>
      <c r="K133" s="306"/>
    </row>
    <row r="134" ht="15" customHeight="1">
      <c r="B134" s="304"/>
      <c r="C134" s="262" t="s">
        <v>1602</v>
      </c>
      <c r="D134" s="262"/>
      <c r="E134" s="262"/>
      <c r="F134" s="284" t="s">
        <v>1589</v>
      </c>
      <c r="G134" s="262"/>
      <c r="H134" s="262" t="s">
        <v>1623</v>
      </c>
      <c r="I134" s="262" t="s">
        <v>1585</v>
      </c>
      <c r="J134" s="262">
        <v>50</v>
      </c>
      <c r="K134" s="306"/>
    </row>
    <row r="135" ht="15" customHeight="1">
      <c r="B135" s="304"/>
      <c r="C135" s="262" t="s">
        <v>1608</v>
      </c>
      <c r="D135" s="262"/>
      <c r="E135" s="262"/>
      <c r="F135" s="284" t="s">
        <v>1589</v>
      </c>
      <c r="G135" s="262"/>
      <c r="H135" s="262" t="s">
        <v>1623</v>
      </c>
      <c r="I135" s="262" t="s">
        <v>1585</v>
      </c>
      <c r="J135" s="262">
        <v>50</v>
      </c>
      <c r="K135" s="306"/>
    </row>
    <row r="136" ht="15" customHeight="1">
      <c r="B136" s="304"/>
      <c r="C136" s="262" t="s">
        <v>1610</v>
      </c>
      <c r="D136" s="262"/>
      <c r="E136" s="262"/>
      <c r="F136" s="284" t="s">
        <v>1589</v>
      </c>
      <c r="G136" s="262"/>
      <c r="H136" s="262" t="s">
        <v>1623</v>
      </c>
      <c r="I136" s="262" t="s">
        <v>1585</v>
      </c>
      <c r="J136" s="262">
        <v>50</v>
      </c>
      <c r="K136" s="306"/>
    </row>
    <row r="137" ht="15" customHeight="1">
      <c r="B137" s="304"/>
      <c r="C137" s="262" t="s">
        <v>1611</v>
      </c>
      <c r="D137" s="262"/>
      <c r="E137" s="262"/>
      <c r="F137" s="284" t="s">
        <v>1589</v>
      </c>
      <c r="G137" s="262"/>
      <c r="H137" s="262" t="s">
        <v>1636</v>
      </c>
      <c r="I137" s="262" t="s">
        <v>1585</v>
      </c>
      <c r="J137" s="262">
        <v>255</v>
      </c>
      <c r="K137" s="306"/>
    </row>
    <row r="138" ht="15" customHeight="1">
      <c r="B138" s="304"/>
      <c r="C138" s="262" t="s">
        <v>1613</v>
      </c>
      <c r="D138" s="262"/>
      <c r="E138" s="262"/>
      <c r="F138" s="284" t="s">
        <v>1583</v>
      </c>
      <c r="G138" s="262"/>
      <c r="H138" s="262" t="s">
        <v>1637</v>
      </c>
      <c r="I138" s="262" t="s">
        <v>1615</v>
      </c>
      <c r="J138" s="262"/>
      <c r="K138" s="306"/>
    </row>
    <row r="139" ht="15" customHeight="1">
      <c r="B139" s="304"/>
      <c r="C139" s="262" t="s">
        <v>1616</v>
      </c>
      <c r="D139" s="262"/>
      <c r="E139" s="262"/>
      <c r="F139" s="284" t="s">
        <v>1583</v>
      </c>
      <c r="G139" s="262"/>
      <c r="H139" s="262" t="s">
        <v>1638</v>
      </c>
      <c r="I139" s="262" t="s">
        <v>1618</v>
      </c>
      <c r="J139" s="262"/>
      <c r="K139" s="306"/>
    </row>
    <row r="140" ht="15" customHeight="1">
      <c r="B140" s="304"/>
      <c r="C140" s="262" t="s">
        <v>1619</v>
      </c>
      <c r="D140" s="262"/>
      <c r="E140" s="262"/>
      <c r="F140" s="284" t="s">
        <v>1583</v>
      </c>
      <c r="G140" s="262"/>
      <c r="H140" s="262" t="s">
        <v>1619</v>
      </c>
      <c r="I140" s="262" t="s">
        <v>1618</v>
      </c>
      <c r="J140" s="262"/>
      <c r="K140" s="306"/>
    </row>
    <row r="141" ht="15" customHeight="1">
      <c r="B141" s="304"/>
      <c r="C141" s="262" t="s">
        <v>42</v>
      </c>
      <c r="D141" s="262"/>
      <c r="E141" s="262"/>
      <c r="F141" s="284" t="s">
        <v>1583</v>
      </c>
      <c r="G141" s="262"/>
      <c r="H141" s="262" t="s">
        <v>1639</v>
      </c>
      <c r="I141" s="262" t="s">
        <v>1618</v>
      </c>
      <c r="J141" s="262"/>
      <c r="K141" s="306"/>
    </row>
    <row r="142" ht="15" customHeight="1">
      <c r="B142" s="304"/>
      <c r="C142" s="262" t="s">
        <v>1640</v>
      </c>
      <c r="D142" s="262"/>
      <c r="E142" s="262"/>
      <c r="F142" s="284" t="s">
        <v>1583</v>
      </c>
      <c r="G142" s="262"/>
      <c r="H142" s="262" t="s">
        <v>1641</v>
      </c>
      <c r="I142" s="262" t="s">
        <v>1618</v>
      </c>
      <c r="J142" s="262"/>
      <c r="K142" s="306"/>
    </row>
    <row r="143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ht="18.75" customHeight="1">
      <c r="B144" s="259"/>
      <c r="C144" s="259"/>
      <c r="D144" s="259"/>
      <c r="E144" s="259"/>
      <c r="F144" s="296"/>
      <c r="G144" s="259"/>
      <c r="H144" s="259"/>
      <c r="I144" s="259"/>
      <c r="J144" s="259"/>
      <c r="K144" s="259"/>
    </row>
    <row r="145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ht="45" customHeight="1">
      <c r="B147" s="274"/>
      <c r="C147" s="275" t="s">
        <v>1642</v>
      </c>
      <c r="D147" s="275"/>
      <c r="E147" s="275"/>
      <c r="F147" s="275"/>
      <c r="G147" s="275"/>
      <c r="H147" s="275"/>
      <c r="I147" s="275"/>
      <c r="J147" s="275"/>
      <c r="K147" s="276"/>
    </row>
    <row r="148" ht="17.25" customHeight="1">
      <c r="B148" s="274"/>
      <c r="C148" s="277" t="s">
        <v>1577</v>
      </c>
      <c r="D148" s="277"/>
      <c r="E148" s="277"/>
      <c r="F148" s="277" t="s">
        <v>1578</v>
      </c>
      <c r="G148" s="278"/>
      <c r="H148" s="277" t="s">
        <v>58</v>
      </c>
      <c r="I148" s="277" t="s">
        <v>61</v>
      </c>
      <c r="J148" s="277" t="s">
        <v>1579</v>
      </c>
      <c r="K148" s="276"/>
    </row>
    <row r="149" ht="17.25" customHeight="1">
      <c r="B149" s="274"/>
      <c r="C149" s="279" t="s">
        <v>1580</v>
      </c>
      <c r="D149" s="279"/>
      <c r="E149" s="279"/>
      <c r="F149" s="280" t="s">
        <v>1581</v>
      </c>
      <c r="G149" s="281"/>
      <c r="H149" s="279"/>
      <c r="I149" s="279"/>
      <c r="J149" s="279" t="s">
        <v>1582</v>
      </c>
      <c r="K149" s="276"/>
    </row>
    <row r="150" ht="5.25" customHeight="1">
      <c r="B150" s="285"/>
      <c r="C150" s="282"/>
      <c r="D150" s="282"/>
      <c r="E150" s="282"/>
      <c r="F150" s="282"/>
      <c r="G150" s="283"/>
      <c r="H150" s="282"/>
      <c r="I150" s="282"/>
      <c r="J150" s="282"/>
      <c r="K150" s="306"/>
    </row>
    <row r="151" ht="15" customHeight="1">
      <c r="B151" s="285"/>
      <c r="C151" s="310" t="s">
        <v>1586</v>
      </c>
      <c r="D151" s="262"/>
      <c r="E151" s="262"/>
      <c r="F151" s="311" t="s">
        <v>1583</v>
      </c>
      <c r="G151" s="262"/>
      <c r="H151" s="310" t="s">
        <v>1623</v>
      </c>
      <c r="I151" s="310" t="s">
        <v>1585</v>
      </c>
      <c r="J151" s="310">
        <v>120</v>
      </c>
      <c r="K151" s="306"/>
    </row>
    <row r="152" ht="15" customHeight="1">
      <c r="B152" s="285"/>
      <c r="C152" s="310" t="s">
        <v>1632</v>
      </c>
      <c r="D152" s="262"/>
      <c r="E152" s="262"/>
      <c r="F152" s="311" t="s">
        <v>1583</v>
      </c>
      <c r="G152" s="262"/>
      <c r="H152" s="310" t="s">
        <v>1643</v>
      </c>
      <c r="I152" s="310" t="s">
        <v>1585</v>
      </c>
      <c r="J152" s="310" t="s">
        <v>1634</v>
      </c>
      <c r="K152" s="306"/>
    </row>
    <row r="153" ht="15" customHeight="1">
      <c r="B153" s="285"/>
      <c r="C153" s="310" t="s">
        <v>1531</v>
      </c>
      <c r="D153" s="262"/>
      <c r="E153" s="262"/>
      <c r="F153" s="311" t="s">
        <v>1583</v>
      </c>
      <c r="G153" s="262"/>
      <c r="H153" s="310" t="s">
        <v>1644</v>
      </c>
      <c r="I153" s="310" t="s">
        <v>1585</v>
      </c>
      <c r="J153" s="310" t="s">
        <v>1634</v>
      </c>
      <c r="K153" s="306"/>
    </row>
    <row r="154" ht="15" customHeight="1">
      <c r="B154" s="285"/>
      <c r="C154" s="310" t="s">
        <v>1588</v>
      </c>
      <c r="D154" s="262"/>
      <c r="E154" s="262"/>
      <c r="F154" s="311" t="s">
        <v>1589</v>
      </c>
      <c r="G154" s="262"/>
      <c r="H154" s="310" t="s">
        <v>1623</v>
      </c>
      <c r="I154" s="310" t="s">
        <v>1585</v>
      </c>
      <c r="J154" s="310">
        <v>50</v>
      </c>
      <c r="K154" s="306"/>
    </row>
    <row r="155" ht="15" customHeight="1">
      <c r="B155" s="285"/>
      <c r="C155" s="310" t="s">
        <v>1591</v>
      </c>
      <c r="D155" s="262"/>
      <c r="E155" s="262"/>
      <c r="F155" s="311" t="s">
        <v>1583</v>
      </c>
      <c r="G155" s="262"/>
      <c r="H155" s="310" t="s">
        <v>1623</v>
      </c>
      <c r="I155" s="310" t="s">
        <v>1593</v>
      </c>
      <c r="J155" s="310"/>
      <c r="K155" s="306"/>
    </row>
    <row r="156" ht="15" customHeight="1">
      <c r="B156" s="285"/>
      <c r="C156" s="310" t="s">
        <v>1602</v>
      </c>
      <c r="D156" s="262"/>
      <c r="E156" s="262"/>
      <c r="F156" s="311" t="s">
        <v>1589</v>
      </c>
      <c r="G156" s="262"/>
      <c r="H156" s="310" t="s">
        <v>1623</v>
      </c>
      <c r="I156" s="310" t="s">
        <v>1585</v>
      </c>
      <c r="J156" s="310">
        <v>50</v>
      </c>
      <c r="K156" s="306"/>
    </row>
    <row r="157" ht="15" customHeight="1">
      <c r="B157" s="285"/>
      <c r="C157" s="310" t="s">
        <v>1610</v>
      </c>
      <c r="D157" s="262"/>
      <c r="E157" s="262"/>
      <c r="F157" s="311" t="s">
        <v>1589</v>
      </c>
      <c r="G157" s="262"/>
      <c r="H157" s="310" t="s">
        <v>1623</v>
      </c>
      <c r="I157" s="310" t="s">
        <v>1585</v>
      </c>
      <c r="J157" s="310">
        <v>50</v>
      </c>
      <c r="K157" s="306"/>
    </row>
    <row r="158" ht="15" customHeight="1">
      <c r="B158" s="285"/>
      <c r="C158" s="310" t="s">
        <v>1608</v>
      </c>
      <c r="D158" s="262"/>
      <c r="E158" s="262"/>
      <c r="F158" s="311" t="s">
        <v>1589</v>
      </c>
      <c r="G158" s="262"/>
      <c r="H158" s="310" t="s">
        <v>1623</v>
      </c>
      <c r="I158" s="310" t="s">
        <v>1585</v>
      </c>
      <c r="J158" s="310">
        <v>50</v>
      </c>
      <c r="K158" s="306"/>
    </row>
    <row r="159" ht="15" customHeight="1">
      <c r="B159" s="285"/>
      <c r="C159" s="310" t="s">
        <v>89</v>
      </c>
      <c r="D159" s="262"/>
      <c r="E159" s="262"/>
      <c r="F159" s="311" t="s">
        <v>1583</v>
      </c>
      <c r="G159" s="262"/>
      <c r="H159" s="310" t="s">
        <v>1645</v>
      </c>
      <c r="I159" s="310" t="s">
        <v>1585</v>
      </c>
      <c r="J159" s="310" t="s">
        <v>1646</v>
      </c>
      <c r="K159" s="306"/>
    </row>
    <row r="160" ht="15" customHeight="1">
      <c r="B160" s="285"/>
      <c r="C160" s="310" t="s">
        <v>1647</v>
      </c>
      <c r="D160" s="262"/>
      <c r="E160" s="262"/>
      <c r="F160" s="311" t="s">
        <v>1583</v>
      </c>
      <c r="G160" s="262"/>
      <c r="H160" s="310" t="s">
        <v>1648</v>
      </c>
      <c r="I160" s="310" t="s">
        <v>1618</v>
      </c>
      <c r="J160" s="310"/>
      <c r="K160" s="306"/>
    </row>
    <row r="161" ht="15" customHeight="1">
      <c r="B161" s="312"/>
      <c r="C161" s="294"/>
      <c r="D161" s="294"/>
      <c r="E161" s="294"/>
      <c r="F161" s="294"/>
      <c r="G161" s="294"/>
      <c r="H161" s="294"/>
      <c r="I161" s="294"/>
      <c r="J161" s="294"/>
      <c r="K161" s="313"/>
    </row>
    <row r="162" ht="18.75" customHeight="1">
      <c r="B162" s="259"/>
      <c r="C162" s="262"/>
      <c r="D162" s="262"/>
      <c r="E162" s="262"/>
      <c r="F162" s="284"/>
      <c r="G162" s="262"/>
      <c r="H162" s="262"/>
      <c r="I162" s="262"/>
      <c r="J162" s="262"/>
      <c r="K162" s="259"/>
    </row>
    <row r="163" ht="18.75" customHeight="1">
      <c r="B163" s="270"/>
      <c r="C163" s="270"/>
      <c r="D163" s="270"/>
      <c r="E163" s="270"/>
      <c r="F163" s="270"/>
      <c r="G163" s="270"/>
      <c r="H163" s="270"/>
      <c r="I163" s="270"/>
      <c r="J163" s="270"/>
      <c r="K163" s="270"/>
    </row>
    <row r="164" ht="7.5" customHeight="1">
      <c r="B164" s="249"/>
      <c r="C164" s="250"/>
      <c r="D164" s="250"/>
      <c r="E164" s="250"/>
      <c r="F164" s="250"/>
      <c r="G164" s="250"/>
      <c r="H164" s="250"/>
      <c r="I164" s="250"/>
      <c r="J164" s="250"/>
      <c r="K164" s="251"/>
    </row>
    <row r="165" ht="45" customHeight="1">
      <c r="B165" s="252"/>
      <c r="C165" s="253" t="s">
        <v>1649</v>
      </c>
      <c r="D165" s="253"/>
      <c r="E165" s="253"/>
      <c r="F165" s="253"/>
      <c r="G165" s="253"/>
      <c r="H165" s="253"/>
      <c r="I165" s="253"/>
      <c r="J165" s="253"/>
      <c r="K165" s="254"/>
    </row>
    <row r="166" ht="17.25" customHeight="1">
      <c r="B166" s="252"/>
      <c r="C166" s="277" t="s">
        <v>1577</v>
      </c>
      <c r="D166" s="277"/>
      <c r="E166" s="277"/>
      <c r="F166" s="277" t="s">
        <v>1578</v>
      </c>
      <c r="G166" s="314"/>
      <c r="H166" s="315" t="s">
        <v>58</v>
      </c>
      <c r="I166" s="315" t="s">
        <v>61</v>
      </c>
      <c r="J166" s="277" t="s">
        <v>1579</v>
      </c>
      <c r="K166" s="254"/>
    </row>
    <row r="167" ht="17.25" customHeight="1">
      <c r="B167" s="255"/>
      <c r="C167" s="279" t="s">
        <v>1580</v>
      </c>
      <c r="D167" s="279"/>
      <c r="E167" s="279"/>
      <c r="F167" s="280" t="s">
        <v>1581</v>
      </c>
      <c r="G167" s="316"/>
      <c r="H167" s="317"/>
      <c r="I167" s="317"/>
      <c r="J167" s="279" t="s">
        <v>1582</v>
      </c>
      <c r="K167" s="257"/>
    </row>
    <row r="168" ht="5.25" customHeight="1">
      <c r="B168" s="285"/>
      <c r="C168" s="282"/>
      <c r="D168" s="282"/>
      <c r="E168" s="282"/>
      <c r="F168" s="282"/>
      <c r="G168" s="283"/>
      <c r="H168" s="282"/>
      <c r="I168" s="282"/>
      <c r="J168" s="282"/>
      <c r="K168" s="306"/>
    </row>
    <row r="169" ht="15" customHeight="1">
      <c r="B169" s="285"/>
      <c r="C169" s="262" t="s">
        <v>1586</v>
      </c>
      <c r="D169" s="262"/>
      <c r="E169" s="262"/>
      <c r="F169" s="284" t="s">
        <v>1583</v>
      </c>
      <c r="G169" s="262"/>
      <c r="H169" s="262" t="s">
        <v>1623</v>
      </c>
      <c r="I169" s="262" t="s">
        <v>1585</v>
      </c>
      <c r="J169" s="262">
        <v>120</v>
      </c>
      <c r="K169" s="306"/>
    </row>
    <row r="170" ht="15" customHeight="1">
      <c r="B170" s="285"/>
      <c r="C170" s="262" t="s">
        <v>1632</v>
      </c>
      <c r="D170" s="262"/>
      <c r="E170" s="262"/>
      <c r="F170" s="284" t="s">
        <v>1583</v>
      </c>
      <c r="G170" s="262"/>
      <c r="H170" s="262" t="s">
        <v>1633</v>
      </c>
      <c r="I170" s="262" t="s">
        <v>1585</v>
      </c>
      <c r="J170" s="262" t="s">
        <v>1634</v>
      </c>
      <c r="K170" s="306"/>
    </row>
    <row r="171" ht="15" customHeight="1">
      <c r="B171" s="285"/>
      <c r="C171" s="262" t="s">
        <v>1531</v>
      </c>
      <c r="D171" s="262"/>
      <c r="E171" s="262"/>
      <c r="F171" s="284" t="s">
        <v>1583</v>
      </c>
      <c r="G171" s="262"/>
      <c r="H171" s="262" t="s">
        <v>1650</v>
      </c>
      <c r="I171" s="262" t="s">
        <v>1585</v>
      </c>
      <c r="J171" s="262" t="s">
        <v>1634</v>
      </c>
      <c r="K171" s="306"/>
    </row>
    <row r="172" ht="15" customHeight="1">
      <c r="B172" s="285"/>
      <c r="C172" s="262" t="s">
        <v>1588</v>
      </c>
      <c r="D172" s="262"/>
      <c r="E172" s="262"/>
      <c r="F172" s="284" t="s">
        <v>1589</v>
      </c>
      <c r="G172" s="262"/>
      <c r="H172" s="262" t="s">
        <v>1650</v>
      </c>
      <c r="I172" s="262" t="s">
        <v>1585</v>
      </c>
      <c r="J172" s="262">
        <v>50</v>
      </c>
      <c r="K172" s="306"/>
    </row>
    <row r="173" ht="15" customHeight="1">
      <c r="B173" s="285"/>
      <c r="C173" s="262" t="s">
        <v>1591</v>
      </c>
      <c r="D173" s="262"/>
      <c r="E173" s="262"/>
      <c r="F173" s="284" t="s">
        <v>1583</v>
      </c>
      <c r="G173" s="262"/>
      <c r="H173" s="262" t="s">
        <v>1650</v>
      </c>
      <c r="I173" s="262" t="s">
        <v>1593</v>
      </c>
      <c r="J173" s="262"/>
      <c r="K173" s="306"/>
    </row>
    <row r="174" ht="15" customHeight="1">
      <c r="B174" s="285"/>
      <c r="C174" s="262" t="s">
        <v>1602</v>
      </c>
      <c r="D174" s="262"/>
      <c r="E174" s="262"/>
      <c r="F174" s="284" t="s">
        <v>1589</v>
      </c>
      <c r="G174" s="262"/>
      <c r="H174" s="262" t="s">
        <v>1650</v>
      </c>
      <c r="I174" s="262" t="s">
        <v>1585</v>
      </c>
      <c r="J174" s="262">
        <v>50</v>
      </c>
      <c r="K174" s="306"/>
    </row>
    <row r="175" ht="15" customHeight="1">
      <c r="B175" s="285"/>
      <c r="C175" s="262" t="s">
        <v>1610</v>
      </c>
      <c r="D175" s="262"/>
      <c r="E175" s="262"/>
      <c r="F175" s="284" t="s">
        <v>1589</v>
      </c>
      <c r="G175" s="262"/>
      <c r="H175" s="262" t="s">
        <v>1650</v>
      </c>
      <c r="I175" s="262" t="s">
        <v>1585</v>
      </c>
      <c r="J175" s="262">
        <v>50</v>
      </c>
      <c r="K175" s="306"/>
    </row>
    <row r="176" ht="15" customHeight="1">
      <c r="B176" s="285"/>
      <c r="C176" s="262" t="s">
        <v>1608</v>
      </c>
      <c r="D176" s="262"/>
      <c r="E176" s="262"/>
      <c r="F176" s="284" t="s">
        <v>1589</v>
      </c>
      <c r="G176" s="262"/>
      <c r="H176" s="262" t="s">
        <v>1650</v>
      </c>
      <c r="I176" s="262" t="s">
        <v>1585</v>
      </c>
      <c r="J176" s="262">
        <v>50</v>
      </c>
      <c r="K176" s="306"/>
    </row>
    <row r="177" ht="15" customHeight="1">
      <c r="B177" s="285"/>
      <c r="C177" s="262" t="s">
        <v>127</v>
      </c>
      <c r="D177" s="262"/>
      <c r="E177" s="262"/>
      <c r="F177" s="284" t="s">
        <v>1583</v>
      </c>
      <c r="G177" s="262"/>
      <c r="H177" s="262" t="s">
        <v>1651</v>
      </c>
      <c r="I177" s="262" t="s">
        <v>1652</v>
      </c>
      <c r="J177" s="262"/>
      <c r="K177" s="306"/>
    </row>
    <row r="178" ht="15" customHeight="1">
      <c r="B178" s="285"/>
      <c r="C178" s="262" t="s">
        <v>61</v>
      </c>
      <c r="D178" s="262"/>
      <c r="E178" s="262"/>
      <c r="F178" s="284" t="s">
        <v>1583</v>
      </c>
      <c r="G178" s="262"/>
      <c r="H178" s="262" t="s">
        <v>1653</v>
      </c>
      <c r="I178" s="262" t="s">
        <v>1654</v>
      </c>
      <c r="J178" s="262">
        <v>1</v>
      </c>
      <c r="K178" s="306"/>
    </row>
    <row r="179" ht="15" customHeight="1">
      <c r="B179" s="285"/>
      <c r="C179" s="262" t="s">
        <v>57</v>
      </c>
      <c r="D179" s="262"/>
      <c r="E179" s="262"/>
      <c r="F179" s="284" t="s">
        <v>1583</v>
      </c>
      <c r="G179" s="262"/>
      <c r="H179" s="262" t="s">
        <v>1655</v>
      </c>
      <c r="I179" s="262" t="s">
        <v>1585</v>
      </c>
      <c r="J179" s="262">
        <v>20</v>
      </c>
      <c r="K179" s="306"/>
    </row>
    <row r="180" ht="15" customHeight="1">
      <c r="B180" s="285"/>
      <c r="C180" s="262" t="s">
        <v>58</v>
      </c>
      <c r="D180" s="262"/>
      <c r="E180" s="262"/>
      <c r="F180" s="284" t="s">
        <v>1583</v>
      </c>
      <c r="G180" s="262"/>
      <c r="H180" s="262" t="s">
        <v>1656</v>
      </c>
      <c r="I180" s="262" t="s">
        <v>1585</v>
      </c>
      <c r="J180" s="262">
        <v>255</v>
      </c>
      <c r="K180" s="306"/>
    </row>
    <row r="181" ht="15" customHeight="1">
      <c r="B181" s="285"/>
      <c r="C181" s="262" t="s">
        <v>128</v>
      </c>
      <c r="D181" s="262"/>
      <c r="E181" s="262"/>
      <c r="F181" s="284" t="s">
        <v>1583</v>
      </c>
      <c r="G181" s="262"/>
      <c r="H181" s="262" t="s">
        <v>1547</v>
      </c>
      <c r="I181" s="262" t="s">
        <v>1585</v>
      </c>
      <c r="J181" s="262">
        <v>10</v>
      </c>
      <c r="K181" s="306"/>
    </row>
    <row r="182" ht="15" customHeight="1">
      <c r="B182" s="285"/>
      <c r="C182" s="262" t="s">
        <v>129</v>
      </c>
      <c r="D182" s="262"/>
      <c r="E182" s="262"/>
      <c r="F182" s="284" t="s">
        <v>1583</v>
      </c>
      <c r="G182" s="262"/>
      <c r="H182" s="262" t="s">
        <v>1657</v>
      </c>
      <c r="I182" s="262" t="s">
        <v>1618</v>
      </c>
      <c r="J182" s="262"/>
      <c r="K182" s="306"/>
    </row>
    <row r="183" ht="15" customHeight="1">
      <c r="B183" s="285"/>
      <c r="C183" s="262" t="s">
        <v>1658</v>
      </c>
      <c r="D183" s="262"/>
      <c r="E183" s="262"/>
      <c r="F183" s="284" t="s">
        <v>1583</v>
      </c>
      <c r="G183" s="262"/>
      <c r="H183" s="262" t="s">
        <v>1659</v>
      </c>
      <c r="I183" s="262" t="s">
        <v>1618</v>
      </c>
      <c r="J183" s="262"/>
      <c r="K183" s="306"/>
    </row>
    <row r="184" ht="15" customHeight="1">
      <c r="B184" s="285"/>
      <c r="C184" s="262" t="s">
        <v>1647</v>
      </c>
      <c r="D184" s="262"/>
      <c r="E184" s="262"/>
      <c r="F184" s="284" t="s">
        <v>1583</v>
      </c>
      <c r="G184" s="262"/>
      <c r="H184" s="262" t="s">
        <v>1660</v>
      </c>
      <c r="I184" s="262" t="s">
        <v>1618</v>
      </c>
      <c r="J184" s="262"/>
      <c r="K184" s="306"/>
    </row>
    <row r="185" ht="15" customHeight="1">
      <c r="B185" s="285"/>
      <c r="C185" s="262" t="s">
        <v>132</v>
      </c>
      <c r="D185" s="262"/>
      <c r="E185" s="262"/>
      <c r="F185" s="284" t="s">
        <v>1589</v>
      </c>
      <c r="G185" s="262"/>
      <c r="H185" s="262" t="s">
        <v>1661</v>
      </c>
      <c r="I185" s="262" t="s">
        <v>1585</v>
      </c>
      <c r="J185" s="262">
        <v>50</v>
      </c>
      <c r="K185" s="306"/>
    </row>
    <row r="186" ht="15" customHeight="1">
      <c r="B186" s="285"/>
      <c r="C186" s="262" t="s">
        <v>1662</v>
      </c>
      <c r="D186" s="262"/>
      <c r="E186" s="262"/>
      <c r="F186" s="284" t="s">
        <v>1589</v>
      </c>
      <c r="G186" s="262"/>
      <c r="H186" s="262" t="s">
        <v>1663</v>
      </c>
      <c r="I186" s="262" t="s">
        <v>1664</v>
      </c>
      <c r="J186" s="262"/>
      <c r="K186" s="306"/>
    </row>
    <row r="187" ht="15" customHeight="1">
      <c r="B187" s="285"/>
      <c r="C187" s="262" t="s">
        <v>1665</v>
      </c>
      <c r="D187" s="262"/>
      <c r="E187" s="262"/>
      <c r="F187" s="284" t="s">
        <v>1589</v>
      </c>
      <c r="G187" s="262"/>
      <c r="H187" s="262" t="s">
        <v>1666</v>
      </c>
      <c r="I187" s="262" t="s">
        <v>1664</v>
      </c>
      <c r="J187" s="262"/>
      <c r="K187" s="306"/>
    </row>
    <row r="188" ht="15" customHeight="1">
      <c r="B188" s="285"/>
      <c r="C188" s="262" t="s">
        <v>1667</v>
      </c>
      <c r="D188" s="262"/>
      <c r="E188" s="262"/>
      <c r="F188" s="284" t="s">
        <v>1589</v>
      </c>
      <c r="G188" s="262"/>
      <c r="H188" s="262" t="s">
        <v>1668</v>
      </c>
      <c r="I188" s="262" t="s">
        <v>1664</v>
      </c>
      <c r="J188" s="262"/>
      <c r="K188" s="306"/>
    </row>
    <row r="189" ht="15" customHeight="1">
      <c r="B189" s="285"/>
      <c r="C189" s="318" t="s">
        <v>1669</v>
      </c>
      <c r="D189" s="262"/>
      <c r="E189" s="262"/>
      <c r="F189" s="284" t="s">
        <v>1589</v>
      </c>
      <c r="G189" s="262"/>
      <c r="H189" s="262" t="s">
        <v>1670</v>
      </c>
      <c r="I189" s="262" t="s">
        <v>1671</v>
      </c>
      <c r="J189" s="319" t="s">
        <v>1672</v>
      </c>
      <c r="K189" s="306"/>
    </row>
    <row r="190" ht="15" customHeight="1">
      <c r="B190" s="285"/>
      <c r="C190" s="269" t="s">
        <v>46</v>
      </c>
      <c r="D190" s="262"/>
      <c r="E190" s="262"/>
      <c r="F190" s="284" t="s">
        <v>1583</v>
      </c>
      <c r="G190" s="262"/>
      <c r="H190" s="259" t="s">
        <v>1673</v>
      </c>
      <c r="I190" s="262" t="s">
        <v>1674</v>
      </c>
      <c r="J190" s="262"/>
      <c r="K190" s="306"/>
    </row>
    <row r="191" ht="15" customHeight="1">
      <c r="B191" s="285"/>
      <c r="C191" s="269" t="s">
        <v>1675</v>
      </c>
      <c r="D191" s="262"/>
      <c r="E191" s="262"/>
      <c r="F191" s="284" t="s">
        <v>1583</v>
      </c>
      <c r="G191" s="262"/>
      <c r="H191" s="262" t="s">
        <v>1676</v>
      </c>
      <c r="I191" s="262" t="s">
        <v>1618</v>
      </c>
      <c r="J191" s="262"/>
      <c r="K191" s="306"/>
    </row>
    <row r="192" ht="15" customHeight="1">
      <c r="B192" s="285"/>
      <c r="C192" s="269" t="s">
        <v>1677</v>
      </c>
      <c r="D192" s="262"/>
      <c r="E192" s="262"/>
      <c r="F192" s="284" t="s">
        <v>1583</v>
      </c>
      <c r="G192" s="262"/>
      <c r="H192" s="262" t="s">
        <v>1678</v>
      </c>
      <c r="I192" s="262" t="s">
        <v>1618</v>
      </c>
      <c r="J192" s="262"/>
      <c r="K192" s="306"/>
    </row>
    <row r="193" ht="15" customHeight="1">
      <c r="B193" s="285"/>
      <c r="C193" s="269" t="s">
        <v>1679</v>
      </c>
      <c r="D193" s="262"/>
      <c r="E193" s="262"/>
      <c r="F193" s="284" t="s">
        <v>1589</v>
      </c>
      <c r="G193" s="262"/>
      <c r="H193" s="262" t="s">
        <v>1680</v>
      </c>
      <c r="I193" s="262" t="s">
        <v>1618</v>
      </c>
      <c r="J193" s="262"/>
      <c r="K193" s="306"/>
    </row>
    <row r="194" ht="15" customHeight="1">
      <c r="B194" s="312"/>
      <c r="C194" s="320"/>
      <c r="D194" s="294"/>
      <c r="E194" s="294"/>
      <c r="F194" s="294"/>
      <c r="G194" s="294"/>
      <c r="H194" s="294"/>
      <c r="I194" s="294"/>
      <c r="J194" s="294"/>
      <c r="K194" s="313"/>
    </row>
    <row r="195" ht="18.75" customHeight="1">
      <c r="B195" s="259"/>
      <c r="C195" s="262"/>
      <c r="D195" s="262"/>
      <c r="E195" s="262"/>
      <c r="F195" s="284"/>
      <c r="G195" s="262"/>
      <c r="H195" s="262"/>
      <c r="I195" s="262"/>
      <c r="J195" s="262"/>
      <c r="K195" s="259"/>
    </row>
    <row r="196" ht="18.75" customHeight="1">
      <c r="B196" s="259"/>
      <c r="C196" s="262"/>
      <c r="D196" s="262"/>
      <c r="E196" s="262"/>
      <c r="F196" s="284"/>
      <c r="G196" s="262"/>
      <c r="H196" s="262"/>
      <c r="I196" s="262"/>
      <c r="J196" s="262"/>
      <c r="K196" s="259"/>
    </row>
    <row r="197" ht="18.75" customHeight="1">
      <c r="B197" s="270"/>
      <c r="C197" s="270"/>
      <c r="D197" s="270"/>
      <c r="E197" s="270"/>
      <c r="F197" s="270"/>
      <c r="G197" s="270"/>
      <c r="H197" s="270"/>
      <c r="I197" s="270"/>
      <c r="J197" s="270"/>
      <c r="K197" s="270"/>
    </row>
    <row r="198" ht="13.5">
      <c r="B198" s="249"/>
      <c r="C198" s="250"/>
      <c r="D198" s="250"/>
      <c r="E198" s="250"/>
      <c r="F198" s="250"/>
      <c r="G198" s="250"/>
      <c r="H198" s="250"/>
      <c r="I198" s="250"/>
      <c r="J198" s="250"/>
      <c r="K198" s="251"/>
    </row>
    <row r="199" ht="21">
      <c r="B199" s="252"/>
      <c r="C199" s="253" t="s">
        <v>1681</v>
      </c>
      <c r="D199" s="253"/>
      <c r="E199" s="253"/>
      <c r="F199" s="253"/>
      <c r="G199" s="253"/>
      <c r="H199" s="253"/>
      <c r="I199" s="253"/>
      <c r="J199" s="253"/>
      <c r="K199" s="254"/>
    </row>
    <row r="200" ht="25.5" customHeight="1">
      <c r="B200" s="252"/>
      <c r="C200" s="321" t="s">
        <v>1682</v>
      </c>
      <c r="D200" s="321"/>
      <c r="E200" s="321"/>
      <c r="F200" s="321" t="s">
        <v>1683</v>
      </c>
      <c r="G200" s="322"/>
      <c r="H200" s="321" t="s">
        <v>1684</v>
      </c>
      <c r="I200" s="321"/>
      <c r="J200" s="321"/>
      <c r="K200" s="254"/>
    </row>
    <row r="201" ht="5.25" customHeight="1">
      <c r="B201" s="285"/>
      <c r="C201" s="282"/>
      <c r="D201" s="282"/>
      <c r="E201" s="282"/>
      <c r="F201" s="282"/>
      <c r="G201" s="262"/>
      <c r="H201" s="282"/>
      <c r="I201" s="282"/>
      <c r="J201" s="282"/>
      <c r="K201" s="306"/>
    </row>
    <row r="202" ht="15" customHeight="1">
      <c r="B202" s="285"/>
      <c r="C202" s="262" t="s">
        <v>1674</v>
      </c>
      <c r="D202" s="262"/>
      <c r="E202" s="262"/>
      <c r="F202" s="284" t="s">
        <v>47</v>
      </c>
      <c r="G202" s="262"/>
      <c r="H202" s="262" t="s">
        <v>1685</v>
      </c>
      <c r="I202" s="262"/>
      <c r="J202" s="262"/>
      <c r="K202" s="306"/>
    </row>
    <row r="203" ht="15" customHeight="1">
      <c r="B203" s="285"/>
      <c r="C203" s="291"/>
      <c r="D203" s="262"/>
      <c r="E203" s="262"/>
      <c r="F203" s="284" t="s">
        <v>48</v>
      </c>
      <c r="G203" s="262"/>
      <c r="H203" s="262" t="s">
        <v>1686</v>
      </c>
      <c r="I203" s="262"/>
      <c r="J203" s="262"/>
      <c r="K203" s="306"/>
    </row>
    <row r="204" ht="15" customHeight="1">
      <c r="B204" s="285"/>
      <c r="C204" s="291"/>
      <c r="D204" s="262"/>
      <c r="E204" s="262"/>
      <c r="F204" s="284" t="s">
        <v>51</v>
      </c>
      <c r="G204" s="262"/>
      <c r="H204" s="262" t="s">
        <v>1687</v>
      </c>
      <c r="I204" s="262"/>
      <c r="J204" s="262"/>
      <c r="K204" s="306"/>
    </row>
    <row r="205" ht="15" customHeight="1">
      <c r="B205" s="285"/>
      <c r="C205" s="262"/>
      <c r="D205" s="262"/>
      <c r="E205" s="262"/>
      <c r="F205" s="284" t="s">
        <v>49</v>
      </c>
      <c r="G205" s="262"/>
      <c r="H205" s="262" t="s">
        <v>1688</v>
      </c>
      <c r="I205" s="262"/>
      <c r="J205" s="262"/>
      <c r="K205" s="306"/>
    </row>
    <row r="206" ht="15" customHeight="1">
      <c r="B206" s="285"/>
      <c r="C206" s="262"/>
      <c r="D206" s="262"/>
      <c r="E206" s="262"/>
      <c r="F206" s="284" t="s">
        <v>50</v>
      </c>
      <c r="G206" s="262"/>
      <c r="H206" s="262" t="s">
        <v>1689</v>
      </c>
      <c r="I206" s="262"/>
      <c r="J206" s="262"/>
      <c r="K206" s="306"/>
    </row>
    <row r="207" ht="15" customHeight="1">
      <c r="B207" s="285"/>
      <c r="C207" s="262"/>
      <c r="D207" s="262"/>
      <c r="E207" s="262"/>
      <c r="F207" s="284"/>
      <c r="G207" s="262"/>
      <c r="H207" s="262"/>
      <c r="I207" s="262"/>
      <c r="J207" s="262"/>
      <c r="K207" s="306"/>
    </row>
    <row r="208" ht="15" customHeight="1">
      <c r="B208" s="285"/>
      <c r="C208" s="262" t="s">
        <v>1630</v>
      </c>
      <c r="D208" s="262"/>
      <c r="E208" s="262"/>
      <c r="F208" s="284" t="s">
        <v>82</v>
      </c>
      <c r="G208" s="262"/>
      <c r="H208" s="262" t="s">
        <v>1690</v>
      </c>
      <c r="I208" s="262"/>
      <c r="J208" s="262"/>
      <c r="K208" s="306"/>
    </row>
    <row r="209" ht="15" customHeight="1">
      <c r="B209" s="285"/>
      <c r="C209" s="291"/>
      <c r="D209" s="262"/>
      <c r="E209" s="262"/>
      <c r="F209" s="284" t="s">
        <v>1525</v>
      </c>
      <c r="G209" s="262"/>
      <c r="H209" s="262" t="s">
        <v>1526</v>
      </c>
      <c r="I209" s="262"/>
      <c r="J209" s="262"/>
      <c r="K209" s="306"/>
    </row>
    <row r="210" ht="15" customHeight="1">
      <c r="B210" s="285"/>
      <c r="C210" s="262"/>
      <c r="D210" s="262"/>
      <c r="E210" s="262"/>
      <c r="F210" s="284" t="s">
        <v>1523</v>
      </c>
      <c r="G210" s="262"/>
      <c r="H210" s="262" t="s">
        <v>1691</v>
      </c>
      <c r="I210" s="262"/>
      <c r="J210" s="262"/>
      <c r="K210" s="306"/>
    </row>
    <row r="211" ht="15" customHeight="1">
      <c r="B211" s="323"/>
      <c r="C211" s="291"/>
      <c r="D211" s="291"/>
      <c r="E211" s="291"/>
      <c r="F211" s="284" t="s">
        <v>1527</v>
      </c>
      <c r="G211" s="269"/>
      <c r="H211" s="310" t="s">
        <v>1528</v>
      </c>
      <c r="I211" s="310"/>
      <c r="J211" s="310"/>
      <c r="K211" s="324"/>
    </row>
    <row r="212" ht="15" customHeight="1">
      <c r="B212" s="323"/>
      <c r="C212" s="291"/>
      <c r="D212" s="291"/>
      <c r="E212" s="291"/>
      <c r="F212" s="284" t="s">
        <v>1529</v>
      </c>
      <c r="G212" s="269"/>
      <c r="H212" s="310" t="s">
        <v>1692</v>
      </c>
      <c r="I212" s="310"/>
      <c r="J212" s="310"/>
      <c r="K212" s="324"/>
    </row>
    <row r="213" ht="15" customHeight="1">
      <c r="B213" s="323"/>
      <c r="C213" s="291"/>
      <c r="D213" s="291"/>
      <c r="E213" s="291"/>
      <c r="F213" s="325"/>
      <c r="G213" s="269"/>
      <c r="H213" s="326"/>
      <c r="I213" s="326"/>
      <c r="J213" s="326"/>
      <c r="K213" s="324"/>
    </row>
    <row r="214" ht="15" customHeight="1">
      <c r="B214" s="323"/>
      <c r="C214" s="262" t="s">
        <v>1654</v>
      </c>
      <c r="D214" s="291"/>
      <c r="E214" s="291"/>
      <c r="F214" s="284">
        <v>1</v>
      </c>
      <c r="G214" s="269"/>
      <c r="H214" s="310" t="s">
        <v>1693</v>
      </c>
      <c r="I214" s="310"/>
      <c r="J214" s="310"/>
      <c r="K214" s="324"/>
    </row>
    <row r="215" ht="15" customHeight="1">
      <c r="B215" s="323"/>
      <c r="C215" s="291"/>
      <c r="D215" s="291"/>
      <c r="E215" s="291"/>
      <c r="F215" s="284">
        <v>2</v>
      </c>
      <c r="G215" s="269"/>
      <c r="H215" s="310" t="s">
        <v>1694</v>
      </c>
      <c r="I215" s="310"/>
      <c r="J215" s="310"/>
      <c r="K215" s="324"/>
    </row>
    <row r="216" ht="15" customHeight="1">
      <c r="B216" s="323"/>
      <c r="C216" s="291"/>
      <c r="D216" s="291"/>
      <c r="E216" s="291"/>
      <c r="F216" s="284">
        <v>3</v>
      </c>
      <c r="G216" s="269"/>
      <c r="H216" s="310" t="s">
        <v>1695</v>
      </c>
      <c r="I216" s="310"/>
      <c r="J216" s="310"/>
      <c r="K216" s="324"/>
    </row>
    <row r="217" ht="15" customHeight="1">
      <c r="B217" s="323"/>
      <c r="C217" s="291"/>
      <c r="D217" s="291"/>
      <c r="E217" s="291"/>
      <c r="F217" s="284">
        <v>4</v>
      </c>
      <c r="G217" s="269"/>
      <c r="H217" s="310" t="s">
        <v>1696</v>
      </c>
      <c r="I217" s="310"/>
      <c r="J217" s="310"/>
      <c r="K217" s="324"/>
    </row>
    <row r="218" ht="12.75" customHeight="1">
      <c r="B218" s="327"/>
      <c r="C218" s="328"/>
      <c r="D218" s="328"/>
      <c r="E218" s="328"/>
      <c r="F218" s="328"/>
      <c r="G218" s="328"/>
      <c r="H218" s="328"/>
      <c r="I218" s="328"/>
      <c r="J218" s="328"/>
      <c r="K218" s="32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SNooPY-PC\SNooPY</dc:creator>
  <cp:lastModifiedBy>SNooPY-PC\SNooPY</cp:lastModifiedBy>
  <dcterms:created xsi:type="dcterms:W3CDTF">2019-12-11T10:46:35Z</dcterms:created>
  <dcterms:modified xsi:type="dcterms:W3CDTF">2019-12-11T10:46:41Z</dcterms:modified>
</cp:coreProperties>
</file>